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k\Dysk Google\!Uczelnia\!2025_2026 lato\"/>
    </mc:Choice>
  </mc:AlternateContent>
  <xr:revisionPtr revIDLastSave="0" documentId="13_ncr:1_{B3E19576-97E1-4A32-AE9D-7DFAA07BA6DA}" xr6:coauthVersionLast="47" xr6:coauthVersionMax="47" xr10:uidLastSave="{00000000-0000-0000-0000-000000000000}"/>
  <bookViews>
    <workbookView xWindow="-120" yWindow="-120" windowWidth="29040" windowHeight="15840" tabRatio="723" xr2:uid="{3A578092-D420-4346-817D-C249FD9591CB}"/>
  </bookViews>
  <sheets>
    <sheet name="S12-01" sheetId="1" r:id="rId1"/>
    <sheet name="S53-01" sheetId="2" r:id="rId2"/>
    <sheet name="S53-05" sheetId="3" r:id="rId3"/>
    <sheet name="S53-06" sheetId="4" r:id="rId4"/>
  </sheets>
  <definedNames>
    <definedName name="_xlnm.Print_Area" localSheetId="0">'S12-01'!$A$1:$B$31</definedName>
    <definedName name="_xlnm.Print_Area" localSheetId="1">'S53-01'!$A$1:$B$44</definedName>
    <definedName name="_xlnm.Print_Area" localSheetId="2">'S53-05'!$A$1:$B$38</definedName>
    <definedName name="_xlnm.Print_Area" localSheetId="3">'S53-06'!$A$1:$B$28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I22" i="1"/>
  <c r="G22" i="1"/>
  <c r="E22" i="1"/>
  <c r="K21" i="1"/>
  <c r="G21" i="1"/>
  <c r="E21" i="1"/>
  <c r="K20" i="1"/>
  <c r="I20" i="1"/>
  <c r="G20" i="1"/>
  <c r="E20" i="1"/>
  <c r="K19" i="1"/>
  <c r="G19" i="1"/>
  <c r="E19" i="1"/>
  <c r="K18" i="1"/>
  <c r="I18" i="1"/>
  <c r="G18" i="1"/>
  <c r="E18" i="1"/>
  <c r="K17" i="1"/>
  <c r="G17" i="1"/>
  <c r="E17" i="1"/>
  <c r="K16" i="1"/>
  <c r="G16" i="1"/>
  <c r="E16" i="1"/>
  <c r="K15" i="1"/>
  <c r="G15" i="1"/>
  <c r="E15" i="1"/>
  <c r="K14" i="1"/>
  <c r="G14" i="1"/>
  <c r="E14" i="1"/>
  <c r="K13" i="1"/>
  <c r="G13" i="1"/>
  <c r="E13" i="1"/>
  <c r="K12" i="1"/>
  <c r="G12" i="1"/>
  <c r="E12" i="1"/>
  <c r="K11" i="1"/>
  <c r="G11" i="1"/>
  <c r="E11" i="1"/>
  <c r="K10" i="1"/>
  <c r="I10" i="1"/>
  <c r="G10" i="1"/>
  <c r="E10" i="1"/>
  <c r="K9" i="1"/>
  <c r="G9" i="1"/>
  <c r="E9" i="1"/>
  <c r="K8" i="1"/>
  <c r="G8" i="1"/>
  <c r="E8" i="1"/>
  <c r="K7" i="1"/>
  <c r="G7" i="1"/>
  <c r="E7" i="1"/>
  <c r="K6" i="1"/>
  <c r="G6" i="1"/>
  <c r="E6" i="1"/>
  <c r="K5" i="1"/>
  <c r="G5" i="1"/>
  <c r="E5" i="1"/>
  <c r="K4" i="1"/>
  <c r="G4" i="1"/>
  <c r="E4" i="1"/>
  <c r="K3" i="1"/>
  <c r="G3" i="1"/>
  <c r="E3" i="1"/>
  <c r="G2" i="1"/>
  <c r="I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E9" i="4"/>
  <c r="I8" i="4"/>
  <c r="E8" i="4"/>
  <c r="I7" i="4"/>
  <c r="E7" i="4"/>
  <c r="I6" i="4"/>
  <c r="E6" i="4"/>
  <c r="I5" i="4"/>
  <c r="E5" i="4"/>
  <c r="I4" i="4"/>
  <c r="E4" i="4"/>
  <c r="I3" i="4"/>
  <c r="E3" i="4"/>
  <c r="G2" i="4"/>
  <c r="I32" i="3"/>
  <c r="E32" i="3"/>
  <c r="I31" i="3"/>
  <c r="E31" i="3"/>
  <c r="I30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D12" i="3"/>
  <c r="I11" i="3"/>
  <c r="E11" i="3"/>
  <c r="I10" i="3"/>
  <c r="E10" i="3"/>
  <c r="I9" i="3"/>
  <c r="E9" i="3"/>
  <c r="I8" i="3"/>
  <c r="E8" i="3"/>
  <c r="I7" i="3"/>
  <c r="E7" i="3"/>
  <c r="I6" i="3"/>
  <c r="E6" i="3"/>
  <c r="I5" i="3"/>
  <c r="E5" i="3"/>
  <c r="I4" i="3"/>
  <c r="E4" i="3"/>
  <c r="I3" i="3"/>
  <c r="E3" i="3"/>
  <c r="G2" i="3"/>
  <c r="I35" i="2"/>
  <c r="E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  <c r="I3" i="2"/>
  <c r="E3" i="2"/>
  <c r="G2" i="2"/>
  <c r="G25" i="1" l="1"/>
  <c r="L19" i="1"/>
  <c r="L12" i="1"/>
  <c r="H12" i="1"/>
  <c r="I12" i="1" s="1"/>
  <c r="L9" i="1"/>
  <c r="L7" i="1"/>
  <c r="L6" i="1"/>
  <c r="H6" i="1"/>
  <c r="I6" i="1" s="1"/>
  <c r="L5" i="1"/>
  <c r="H5" i="1"/>
  <c r="I5" i="1" s="1"/>
  <c r="L4" i="1"/>
  <c r="E26" i="1"/>
  <c r="H17" i="1"/>
  <c r="I17" i="1" s="1"/>
  <c r="L13" i="1"/>
  <c r="N12" i="1"/>
  <c r="L11" i="1"/>
  <c r="H11" i="1"/>
  <c r="I11" i="1" s="1"/>
  <c r="L10" i="1"/>
  <c r="H9" i="1"/>
  <c r="I9" i="1" s="1"/>
  <c r="N9" i="1" s="1"/>
  <c r="L8" i="1"/>
  <c r="H8" i="1"/>
  <c r="I8" i="1" s="1"/>
  <c r="N8" i="1" s="1"/>
  <c r="H7" i="1"/>
  <c r="I7" i="1" s="1"/>
  <c r="N7" i="1" s="1"/>
  <c r="H4" i="1"/>
  <c r="I4" i="1" s="1"/>
  <c r="L3" i="1"/>
  <c r="H3" i="1"/>
  <c r="I3" i="1" s="1"/>
  <c r="G26" i="1"/>
  <c r="E25" i="1"/>
  <c r="G23" i="1"/>
  <c r="E23" i="1"/>
  <c r="L22" i="1"/>
  <c r="L21" i="1"/>
  <c r="H21" i="1"/>
  <c r="I21" i="1" s="1"/>
  <c r="L20" i="1"/>
  <c r="H19" i="1"/>
  <c r="I19" i="1" s="1"/>
  <c r="L18" i="1"/>
  <c r="L17" i="1"/>
  <c r="L16" i="1"/>
  <c r="H16" i="1"/>
  <c r="I16" i="1" s="1"/>
  <c r="L15" i="1"/>
  <c r="H15" i="1"/>
  <c r="I15" i="1" s="1"/>
  <c r="L14" i="1"/>
  <c r="H14" i="1"/>
  <c r="I14" i="1" s="1"/>
  <c r="H13" i="1"/>
  <c r="I13" i="1" s="1"/>
  <c r="N11" i="1"/>
  <c r="N10" i="1"/>
  <c r="N6" i="1"/>
  <c r="N5" i="1"/>
  <c r="I2" i="1"/>
  <c r="F23" i="4"/>
  <c r="G23" i="4" s="1"/>
  <c r="F22" i="4"/>
  <c r="G22" i="4" s="1"/>
  <c r="J21" i="4"/>
  <c r="F20" i="4"/>
  <c r="G20" i="4" s="1"/>
  <c r="J19" i="4"/>
  <c r="F19" i="4"/>
  <c r="G19" i="4" s="1"/>
  <c r="J18" i="4"/>
  <c r="J17" i="4"/>
  <c r="F13" i="4"/>
  <c r="G13" i="4" s="1"/>
  <c r="J12" i="4"/>
  <c r="F12" i="4"/>
  <c r="G12" i="4" s="1"/>
  <c r="F9" i="4"/>
  <c r="G9" i="4" s="1"/>
  <c r="F8" i="4"/>
  <c r="G8" i="4" s="1"/>
  <c r="J7" i="4"/>
  <c r="F7" i="4"/>
  <c r="G7" i="4" s="1"/>
  <c r="J6" i="4"/>
  <c r="F6" i="4"/>
  <c r="G6" i="4" s="1"/>
  <c r="J5" i="4"/>
  <c r="F5" i="4"/>
  <c r="G5" i="4" s="1"/>
  <c r="J3" i="4"/>
  <c r="F3" i="4"/>
  <c r="G3" i="4" s="1"/>
  <c r="F14" i="4"/>
  <c r="G14" i="4" s="1"/>
  <c r="F11" i="4"/>
  <c r="G11" i="4" s="1"/>
  <c r="J10" i="4"/>
  <c r="F10" i="4"/>
  <c r="G10" i="4" s="1"/>
  <c r="J9" i="4"/>
  <c r="J8" i="4"/>
  <c r="J4" i="4"/>
  <c r="F4" i="4"/>
  <c r="G4" i="4" s="1"/>
  <c r="E27" i="4"/>
  <c r="E26" i="4"/>
  <c r="E24" i="4"/>
  <c r="J23" i="4"/>
  <c r="J22" i="4"/>
  <c r="F21" i="4"/>
  <c r="G21" i="4" s="1"/>
  <c r="J20" i="4"/>
  <c r="F18" i="4"/>
  <c r="G18" i="4" s="1"/>
  <c r="F17" i="4"/>
  <c r="G17" i="4" s="1"/>
  <c r="J16" i="4"/>
  <c r="F16" i="4"/>
  <c r="G16" i="4" s="1"/>
  <c r="J15" i="4"/>
  <c r="F15" i="4"/>
  <c r="G15" i="4" s="1"/>
  <c r="J14" i="4"/>
  <c r="J13" i="4"/>
  <c r="J11" i="4"/>
  <c r="J31" i="3"/>
  <c r="F29" i="3"/>
  <c r="G29" i="3" s="1"/>
  <c r="J28" i="3"/>
  <c r="F26" i="3"/>
  <c r="G26" i="3" s="1"/>
  <c r="J22" i="3"/>
  <c r="F22" i="3"/>
  <c r="G22" i="3" s="1"/>
  <c r="F20" i="3"/>
  <c r="G20" i="3" s="1"/>
  <c r="F16" i="3"/>
  <c r="G16" i="3" s="1"/>
  <c r="J15" i="3"/>
  <c r="F15" i="3"/>
  <c r="G15" i="3" s="1"/>
  <c r="J14" i="3"/>
  <c r="F14" i="3"/>
  <c r="G14" i="3" s="1"/>
  <c r="J6" i="3"/>
  <c r="F6" i="3"/>
  <c r="G6" i="3" s="1"/>
  <c r="L6" i="3" s="1"/>
  <c r="J5" i="3"/>
  <c r="F5" i="3"/>
  <c r="G5" i="3" s="1"/>
  <c r="J4" i="3"/>
  <c r="F4" i="3"/>
  <c r="G4" i="3" s="1"/>
  <c r="J3" i="3"/>
  <c r="F3" i="3"/>
  <c r="G3" i="3" s="1"/>
  <c r="J32" i="3"/>
  <c r="F31" i="3"/>
  <c r="G31" i="3" s="1"/>
  <c r="J30" i="3"/>
  <c r="F30" i="3"/>
  <c r="G30" i="3" s="1"/>
  <c r="J29" i="3"/>
  <c r="F28" i="3"/>
  <c r="G28" i="3" s="1"/>
  <c r="J27" i="3"/>
  <c r="F27" i="3"/>
  <c r="G27" i="3" s="1"/>
  <c r="J26" i="3"/>
  <c r="J23" i="3"/>
  <c r="J19" i="3"/>
  <c r="F19" i="3"/>
  <c r="G19" i="3" s="1"/>
  <c r="J18" i="3"/>
  <c r="F18" i="3"/>
  <c r="G18" i="3" s="1"/>
  <c r="F17" i="3"/>
  <c r="G17" i="3" s="1"/>
  <c r="J16" i="3"/>
  <c r="F13" i="3"/>
  <c r="G13" i="3" s="1"/>
  <c r="J12" i="3"/>
  <c r="F10" i="3"/>
  <c r="G10" i="3" s="1"/>
  <c r="J9" i="3"/>
  <c r="F8" i="3"/>
  <c r="G8" i="3" s="1"/>
  <c r="J7" i="3"/>
  <c r="F7" i="3"/>
  <c r="G7" i="3" s="1"/>
  <c r="L3" i="3"/>
  <c r="F32" i="3"/>
  <c r="G32" i="3" s="1"/>
  <c r="J25" i="3"/>
  <c r="F25" i="3"/>
  <c r="G25" i="3" s="1"/>
  <c r="J24" i="3"/>
  <c r="F24" i="3"/>
  <c r="G24" i="3" s="1"/>
  <c r="F23" i="3"/>
  <c r="G23" i="3" s="1"/>
  <c r="J21" i="3"/>
  <c r="F21" i="3"/>
  <c r="G21" i="3" s="1"/>
  <c r="J20" i="3"/>
  <c r="L19" i="3"/>
  <c r="J17" i="3"/>
  <c r="J13" i="3"/>
  <c r="E12" i="3"/>
  <c r="F12" i="3" s="1"/>
  <c r="G12" i="3" s="1"/>
  <c r="J11" i="3"/>
  <c r="F11" i="3"/>
  <c r="G11" i="3" s="1"/>
  <c r="J10" i="3"/>
  <c r="F9" i="3"/>
  <c r="G9" i="3" s="1"/>
  <c r="J8" i="3"/>
  <c r="L5" i="3"/>
  <c r="J35" i="2"/>
  <c r="F35" i="2"/>
  <c r="G35" i="2" s="1"/>
  <c r="J34" i="2"/>
  <c r="J33" i="2"/>
  <c r="F33" i="2"/>
  <c r="G33" i="2" s="1"/>
  <c r="J31" i="2"/>
  <c r="F31" i="2"/>
  <c r="G31" i="2" s="1"/>
  <c r="F30" i="2"/>
  <c r="G30" i="2" s="1"/>
  <c r="J27" i="2"/>
  <c r="F27" i="2"/>
  <c r="G27" i="2" s="1"/>
  <c r="J25" i="2"/>
  <c r="J24" i="2"/>
  <c r="F23" i="2"/>
  <c r="G23" i="2" s="1"/>
  <c r="J20" i="2"/>
  <c r="F20" i="2"/>
  <c r="G20" i="2" s="1"/>
  <c r="J19" i="2"/>
  <c r="F19" i="2"/>
  <c r="G19" i="2" s="1"/>
  <c r="J18" i="2"/>
  <c r="F18" i="2"/>
  <c r="G18" i="2" s="1"/>
  <c r="J17" i="2"/>
  <c r="F17" i="2"/>
  <c r="G17" i="2" s="1"/>
  <c r="J16" i="2"/>
  <c r="F16" i="2"/>
  <c r="G16" i="2" s="1"/>
  <c r="F14" i="2"/>
  <c r="G14" i="2" s="1"/>
  <c r="J13" i="2"/>
  <c r="F13" i="2"/>
  <c r="G13" i="2" s="1"/>
  <c r="J11" i="2"/>
  <c r="F11" i="2"/>
  <c r="G11" i="2" s="1"/>
  <c r="J10" i="2"/>
  <c r="F10" i="2"/>
  <c r="G10" i="2" s="1"/>
  <c r="F9" i="2"/>
  <c r="G9" i="2" s="1"/>
  <c r="F5" i="2"/>
  <c r="G5" i="2" s="1"/>
  <c r="E36" i="2"/>
  <c r="F28" i="2"/>
  <c r="G28" i="2" s="1"/>
  <c r="L27" i="2"/>
  <c r="J26" i="2"/>
  <c r="F26" i="2"/>
  <c r="G26" i="2" s="1"/>
  <c r="F25" i="2"/>
  <c r="G25" i="2" s="1"/>
  <c r="F21" i="2"/>
  <c r="G21" i="2" s="1"/>
  <c r="L21" i="2" s="1"/>
  <c r="L20" i="2"/>
  <c r="L17" i="2"/>
  <c r="L16" i="2"/>
  <c r="J15" i="2"/>
  <c r="F15" i="2"/>
  <c r="G15" i="2" s="1"/>
  <c r="J14" i="2"/>
  <c r="F12" i="2"/>
  <c r="G12" i="2" s="1"/>
  <c r="L12" i="2" s="1"/>
  <c r="L11" i="2"/>
  <c r="L10" i="2"/>
  <c r="J9" i="2"/>
  <c r="J8" i="2"/>
  <c r="F8" i="2"/>
  <c r="G8" i="2" s="1"/>
  <c r="F7" i="2"/>
  <c r="G7" i="2" s="1"/>
  <c r="J6" i="2"/>
  <c r="F6" i="2"/>
  <c r="G6" i="2" s="1"/>
  <c r="J5" i="2"/>
  <c r="J3" i="2"/>
  <c r="F3" i="2"/>
  <c r="G3" i="2" s="1"/>
  <c r="E39" i="2"/>
  <c r="E38" i="2"/>
  <c r="F34" i="2"/>
  <c r="G34" i="2" s="1"/>
  <c r="J32" i="2"/>
  <c r="F32" i="2"/>
  <c r="G32" i="2" s="1"/>
  <c r="J30" i="2"/>
  <c r="J29" i="2"/>
  <c r="F29" i="2"/>
  <c r="G29" i="2" s="1"/>
  <c r="J28" i="2"/>
  <c r="F24" i="2"/>
  <c r="J23" i="2"/>
  <c r="J22" i="2"/>
  <c r="F22" i="2"/>
  <c r="G22" i="2" s="1"/>
  <c r="J21" i="2"/>
  <c r="J12" i="2"/>
  <c r="J7" i="2"/>
  <c r="J4" i="2"/>
  <c r="F4" i="2"/>
  <c r="G4" i="2" s="1"/>
  <c r="N17" i="1" l="1"/>
  <c r="N4" i="1"/>
  <c r="L25" i="1"/>
  <c r="L26" i="1"/>
  <c r="L27" i="1"/>
  <c r="L28" i="1"/>
  <c r="L29" i="1"/>
  <c r="L30" i="1"/>
  <c r="N3" i="1"/>
  <c r="I26" i="1"/>
  <c r="J26" i="1" s="1"/>
  <c r="I25" i="1"/>
  <c r="I28" i="1"/>
  <c r="J28" i="1" s="1"/>
  <c r="I27" i="1"/>
  <c r="J27" i="1" s="1"/>
  <c r="I29" i="1"/>
  <c r="J29" i="1" s="1"/>
  <c r="I30" i="1"/>
  <c r="J30" i="1" s="1"/>
  <c r="N21" i="1"/>
  <c r="N19" i="1"/>
  <c r="N16" i="1"/>
  <c r="N15" i="1"/>
  <c r="N14" i="1"/>
  <c r="N13" i="1"/>
  <c r="N18" i="1"/>
  <c r="N22" i="1"/>
  <c r="N20" i="1"/>
  <c r="L23" i="4"/>
  <c r="L22" i="4"/>
  <c r="L20" i="4"/>
  <c r="L19" i="4"/>
  <c r="L12" i="4"/>
  <c r="L7" i="4"/>
  <c r="L6" i="4"/>
  <c r="L5" i="4"/>
  <c r="J31" i="4"/>
  <c r="J26" i="4"/>
  <c r="J27" i="4"/>
  <c r="J28" i="4"/>
  <c r="J29" i="4"/>
  <c r="J30" i="4"/>
  <c r="G26" i="4"/>
  <c r="G27" i="4"/>
  <c r="H27" i="4" s="1"/>
  <c r="G28" i="4"/>
  <c r="H28" i="4" s="1"/>
  <c r="L3" i="4"/>
  <c r="G29" i="4"/>
  <c r="H29" i="4" s="1"/>
  <c r="G30" i="4"/>
  <c r="H30" i="4" s="1"/>
  <c r="G31" i="4"/>
  <c r="H31" i="4" s="1"/>
  <c r="L14" i="4"/>
  <c r="L10" i="4"/>
  <c r="L4" i="4"/>
  <c r="L21" i="4"/>
  <c r="L18" i="4"/>
  <c r="L17" i="4"/>
  <c r="L16" i="4"/>
  <c r="L15" i="4"/>
  <c r="L9" i="4"/>
  <c r="L8" i="4"/>
  <c r="L13" i="4"/>
  <c r="L11" i="4"/>
  <c r="L22" i="3"/>
  <c r="L15" i="3"/>
  <c r="L14" i="3"/>
  <c r="L4" i="3"/>
  <c r="J38" i="3"/>
  <c r="J39" i="3"/>
  <c r="J40" i="3"/>
  <c r="J35" i="3"/>
  <c r="J36" i="3"/>
  <c r="J37" i="3"/>
  <c r="G37" i="3"/>
  <c r="H37" i="3" s="1"/>
  <c r="L31" i="3"/>
  <c r="L30" i="3"/>
  <c r="L28" i="3"/>
  <c r="L27" i="3"/>
  <c r="L18" i="3"/>
  <c r="L17" i="3"/>
  <c r="L13" i="3"/>
  <c r="L7" i="3"/>
  <c r="L32" i="3"/>
  <c r="L25" i="3"/>
  <c r="L24" i="3"/>
  <c r="L23" i="3"/>
  <c r="L21" i="3"/>
  <c r="L12" i="3"/>
  <c r="L11" i="3"/>
  <c r="L9" i="3"/>
  <c r="E35" i="3"/>
  <c r="G38" i="3"/>
  <c r="H38" i="3" s="1"/>
  <c r="E36" i="3"/>
  <c r="L8" i="3"/>
  <c r="E33" i="3"/>
  <c r="L29" i="3"/>
  <c r="L16" i="3"/>
  <c r="G40" i="3"/>
  <c r="H40" i="3" s="1"/>
  <c r="L10" i="3"/>
  <c r="G36" i="3"/>
  <c r="H36" i="3" s="1"/>
  <c r="L26" i="3"/>
  <c r="L20" i="3"/>
  <c r="G39" i="3"/>
  <c r="H39" i="3" s="1"/>
  <c r="G35" i="3"/>
  <c r="L23" i="2"/>
  <c r="L35" i="2"/>
  <c r="L33" i="2"/>
  <c r="L31" i="2"/>
  <c r="L30" i="2"/>
  <c r="L24" i="2"/>
  <c r="L19" i="2"/>
  <c r="L13" i="2"/>
  <c r="L26" i="2"/>
  <c r="L25" i="2"/>
  <c r="L15" i="2"/>
  <c r="L8" i="2"/>
  <c r="L7" i="2"/>
  <c r="L6" i="2"/>
  <c r="J38" i="2"/>
  <c r="J43" i="2"/>
  <c r="J39" i="2"/>
  <c r="J40" i="2"/>
  <c r="J41" i="2"/>
  <c r="J42" i="2"/>
  <c r="G38" i="2"/>
  <c r="G42" i="2"/>
  <c r="H42" i="2" s="1"/>
  <c r="G43" i="2"/>
  <c r="H43" i="2" s="1"/>
  <c r="G41" i="2"/>
  <c r="H41" i="2" s="1"/>
  <c r="L3" i="2"/>
  <c r="G39" i="2"/>
  <c r="H39" i="2" s="1"/>
  <c r="G40" i="2"/>
  <c r="H40" i="2" s="1"/>
  <c r="L34" i="2"/>
  <c r="L32" i="2"/>
  <c r="L29" i="2"/>
  <c r="L22" i="2"/>
  <c r="L4" i="2"/>
  <c r="L28" i="2"/>
  <c r="L18" i="2"/>
  <c r="L14" i="2"/>
  <c r="L9" i="2"/>
  <c r="L5" i="2"/>
  <c r="N25" i="1" l="1"/>
  <c r="N26" i="1"/>
  <c r="N27" i="1"/>
  <c r="N28" i="1"/>
  <c r="N29" i="1"/>
  <c r="N30" i="1"/>
  <c r="J25" i="1"/>
  <c r="I31" i="1"/>
  <c r="L31" i="1"/>
  <c r="H26" i="4"/>
  <c r="G32" i="4"/>
  <c r="L27" i="4"/>
  <c r="L28" i="4"/>
  <c r="L30" i="4"/>
  <c r="L31" i="4"/>
  <c r="L26" i="4"/>
  <c r="L29" i="4"/>
  <c r="J32" i="4"/>
  <c r="G41" i="3"/>
  <c r="H35" i="3"/>
  <c r="J41" i="3"/>
  <c r="L36" i="3"/>
  <c r="L38" i="3"/>
  <c r="L35" i="3"/>
  <c r="L40" i="3"/>
  <c r="L37" i="3"/>
  <c r="L39" i="3"/>
  <c r="H38" i="2"/>
  <c r="G44" i="2"/>
  <c r="L40" i="2"/>
  <c r="L41" i="2"/>
  <c r="L43" i="2"/>
  <c r="L38" i="2"/>
  <c r="L39" i="2"/>
  <c r="L42" i="2"/>
  <c r="J44" i="2"/>
  <c r="N31" i="1" l="1"/>
  <c r="L32" i="4"/>
  <c r="L41" i="3"/>
  <c r="L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Jastrzębski</author>
  </authors>
  <commentList>
    <comment ref="G24" authorId="0" shapeId="0" xr:uid="{958BF2C3-BB54-4FBB-A515-6C3D2473365C}">
      <text>
        <r>
          <rPr>
            <b/>
            <sz val="9"/>
            <color indexed="81"/>
            <rFont val="Tahoma"/>
            <family val="2"/>
            <charset val="238"/>
          </rPr>
          <t>Tomasz Jastrzębski:</t>
        </r>
        <r>
          <rPr>
            <sz val="9"/>
            <color indexed="81"/>
            <rFont val="Tahoma"/>
            <family val="2"/>
            <charset val="238"/>
          </rPr>
          <t xml:space="preserve">
Przepisane z zeszłego roku (Karolina Diakowska)</t>
        </r>
      </text>
    </comment>
  </commentList>
</comments>
</file>

<file path=xl/sharedStrings.xml><?xml version="1.0" encoding="utf-8"?>
<sst xmlns="http://schemas.openxmlformats.org/spreadsheetml/2006/main" count="229" uniqueCount="124">
  <si>
    <t>Aktywność</t>
  </si>
  <si>
    <t>Kolokwium 1</t>
  </si>
  <si>
    <t>Lp.</t>
  </si>
  <si>
    <t>Nr albumu</t>
  </si>
  <si>
    <t>&gt;50%</t>
  </si>
  <si>
    <t>&lt;=50%</t>
  </si>
  <si>
    <t>S12-01</t>
  </si>
  <si>
    <t>303893</t>
  </si>
  <si>
    <t>304657</t>
  </si>
  <si>
    <t>304675</t>
  </si>
  <si>
    <t>304678</t>
  </si>
  <si>
    <t>304681</t>
  </si>
  <si>
    <t>304694</t>
  </si>
  <si>
    <t>304697</t>
  </si>
  <si>
    <t>304701</t>
  </si>
  <si>
    <t>304706</t>
  </si>
  <si>
    <t>304708</t>
  </si>
  <si>
    <t>304724</t>
  </si>
  <si>
    <t>304731</t>
  </si>
  <si>
    <t>304737</t>
  </si>
  <si>
    <t>304742</t>
  </si>
  <si>
    <t>304747</t>
  </si>
  <si>
    <t>304753</t>
  </si>
  <si>
    <t>304754</t>
  </si>
  <si>
    <t>304756</t>
  </si>
  <si>
    <t>Kolokwium 2</t>
  </si>
  <si>
    <t>Pierwszy termin</t>
  </si>
  <si>
    <t>SUMA [%]</t>
  </si>
  <si>
    <t>5.0</t>
  </si>
  <si>
    <t>4.5</t>
  </si>
  <si>
    <t>4.0</t>
  </si>
  <si>
    <t>3.5</t>
  </si>
  <si>
    <t>3.0</t>
  </si>
  <si>
    <t>2.0</t>
  </si>
  <si>
    <t>Σ</t>
  </si>
  <si>
    <t>S53-01</t>
  </si>
  <si>
    <t>Kolokwium</t>
  </si>
  <si>
    <t>277969</t>
  </si>
  <si>
    <t>300667</t>
  </si>
  <si>
    <t>284011</t>
  </si>
  <si>
    <t>275406</t>
  </si>
  <si>
    <t>300777</t>
  </si>
  <si>
    <t>300735</t>
  </si>
  <si>
    <t>278759</t>
  </si>
  <si>
    <t>278745</t>
  </si>
  <si>
    <t>278716</t>
  </si>
  <si>
    <t>300731</t>
  </si>
  <si>
    <t>266432</t>
  </si>
  <si>
    <t>300755</t>
  </si>
  <si>
    <t>278182</t>
  </si>
  <si>
    <t>300750</t>
  </si>
  <si>
    <t>278545</t>
  </si>
  <si>
    <t>278621</t>
  </si>
  <si>
    <t>278106</t>
  </si>
  <si>
    <t>300697</t>
  </si>
  <si>
    <t>278773</t>
  </si>
  <si>
    <t>278388</t>
  </si>
  <si>
    <t>300694</t>
  </si>
  <si>
    <t>272650</t>
  </si>
  <si>
    <t>265302</t>
  </si>
  <si>
    <t>278423</t>
  </si>
  <si>
    <t>278766</t>
  </si>
  <si>
    <t>268808</t>
  </si>
  <si>
    <t>278439</t>
  </si>
  <si>
    <t>275403</t>
  </si>
  <si>
    <t>300733</t>
  </si>
  <si>
    <t>286430</t>
  </si>
  <si>
    <t>278642</t>
  </si>
  <si>
    <t>300752</t>
  </si>
  <si>
    <t>278641</t>
  </si>
  <si>
    <t>S53-05</t>
  </si>
  <si>
    <t>282709</t>
  </si>
  <si>
    <t>284137</t>
  </si>
  <si>
    <t>278981</t>
  </si>
  <si>
    <t>278710</t>
  </si>
  <si>
    <t>278658</t>
  </si>
  <si>
    <t>275360</t>
  </si>
  <si>
    <t>278651</t>
  </si>
  <si>
    <t>279213</t>
  </si>
  <si>
    <t>300741</t>
  </si>
  <si>
    <t>270930</t>
  </si>
  <si>
    <t>300785</t>
  </si>
  <si>
    <t>300743</t>
  </si>
  <si>
    <t>300753</t>
  </si>
  <si>
    <t>278645</t>
  </si>
  <si>
    <t>300740</t>
  </si>
  <si>
    <t>263921</t>
  </si>
  <si>
    <t>275371</t>
  </si>
  <si>
    <t>278587</t>
  </si>
  <si>
    <t>279306</t>
  </si>
  <si>
    <t>300737</t>
  </si>
  <si>
    <t>300775</t>
  </si>
  <si>
    <t>300712</t>
  </si>
  <si>
    <t>302081</t>
  </si>
  <si>
    <t>269565</t>
  </si>
  <si>
    <t>300769</t>
  </si>
  <si>
    <t>300778</t>
  </si>
  <si>
    <t>292926</t>
  </si>
  <si>
    <t>300773</t>
  </si>
  <si>
    <t>300749</t>
  </si>
  <si>
    <t>S53-06</t>
  </si>
  <si>
    <t>300779</t>
  </si>
  <si>
    <t>274546</t>
  </si>
  <si>
    <t>280063</t>
  </si>
  <si>
    <t>300763</t>
  </si>
  <si>
    <t>280362</t>
  </si>
  <si>
    <t>281160</t>
  </si>
  <si>
    <t>300782</t>
  </si>
  <si>
    <t>281303</t>
  </si>
  <si>
    <t>273378</t>
  </si>
  <si>
    <t>277726</t>
  </si>
  <si>
    <t>277885</t>
  </si>
  <si>
    <t>280709</t>
  </si>
  <si>
    <t>300744</t>
  </si>
  <si>
    <t>300736</t>
  </si>
  <si>
    <t>301506</t>
  </si>
  <si>
    <t>300764</t>
  </si>
  <si>
    <t>278747</t>
  </si>
  <si>
    <t>267413</t>
  </si>
  <si>
    <t>271352</t>
  </si>
  <si>
    <t>300761</t>
  </si>
  <si>
    <t>Termin poprawkowy</t>
  </si>
  <si>
    <t>Ostatecznie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</si>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</sst>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lbany;Arial;Luxi Sans;Helvetic"/>
      <family val="2"/>
      <charset val="238"/>
    </font>
    <font>
      <b/>
      <sz val="15"/>
      <name val="Arial"/>
      <family val="2"/>
      <charset val="238"/>
    </font>
    <font>
      <b/>
      <sz val="16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57">
    <xf numFmtId="0" fontId="0" fillId="0" borderId="0" xfId="0"/>
    <xf numFmtId="0" fontId="3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 textRotation="90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3" fillId="0" borderId="0" xfId="2" applyFont="1"/>
    <xf numFmtId="0" fontId="4" fillId="0" borderId="4" xfId="2" applyFont="1" applyBorder="1" applyAlignment="1">
      <alignment horizontal="center" vertical="center" wrapText="1"/>
    </xf>
    <xf numFmtId="14" fontId="5" fillId="2" borderId="7" xfId="2" applyNumberFormat="1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horizontal="center" vertical="center" wrapText="1"/>
    </xf>
    <xf numFmtId="1" fontId="3" fillId="2" borderId="9" xfId="2" applyNumberFormat="1" applyFont="1" applyFill="1" applyBorder="1" applyAlignment="1">
      <alignment horizontal="center" vertical="center"/>
    </xf>
    <xf numFmtId="1" fontId="4" fillId="2" borderId="5" xfId="2" applyNumberFormat="1" applyFont="1" applyFill="1" applyBorder="1" applyAlignment="1">
      <alignment horizontal="center" vertic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1" fontId="5" fillId="7" borderId="6" xfId="2" applyNumberFormat="1" applyFont="1" applyFill="1" applyBorder="1" applyAlignment="1">
      <alignment horizontal="center" vertical="center" wrapText="1"/>
    </xf>
    <xf numFmtId="14" fontId="5" fillId="7" borderId="7" xfId="2" applyNumberFormat="1" applyFont="1" applyFill="1" applyBorder="1" applyAlignment="1">
      <alignment horizontal="center" vertical="center" wrapText="1"/>
    </xf>
    <xf numFmtId="0" fontId="5" fillId="8" borderId="5" xfId="2" applyFont="1" applyFill="1" applyBorder="1" applyAlignment="1">
      <alignment horizontal="center" vertical="center" wrapText="1"/>
    </xf>
    <xf numFmtId="14" fontId="5" fillId="8" borderId="19" xfId="2" applyNumberFormat="1" applyFont="1" applyFill="1" applyBorder="1" applyAlignment="1">
      <alignment horizontal="center" vertical="center" wrapText="1"/>
    </xf>
    <xf numFmtId="1" fontId="3" fillId="7" borderId="10" xfId="1" applyNumberFormat="1" applyFont="1" applyFill="1" applyBorder="1" applyAlignment="1">
      <alignment horizontal="center" vertical="center"/>
    </xf>
    <xf numFmtId="164" fontId="3" fillId="7" borderId="11" xfId="1" applyNumberFormat="1" applyFont="1" applyFill="1" applyBorder="1" applyAlignment="1">
      <alignment horizontal="center" vertical="center"/>
    </xf>
    <xf numFmtId="165" fontId="3" fillId="8" borderId="9" xfId="2" applyNumberFormat="1" applyFont="1" applyFill="1" applyBorder="1" applyAlignment="1">
      <alignment horizontal="center" vertical="center"/>
    </xf>
    <xf numFmtId="0" fontId="3" fillId="8" borderId="20" xfId="2" applyFont="1" applyFill="1" applyBorder="1" applyAlignment="1">
      <alignment horizontal="center" vertical="center"/>
    </xf>
    <xf numFmtId="0" fontId="3" fillId="6" borderId="21" xfId="2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0" fontId="3" fillId="6" borderId="23" xfId="2" applyFont="1" applyFill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9" borderId="2" xfId="2" applyFont="1" applyFill="1" applyBorder="1" applyAlignment="1">
      <alignment horizontal="center" vertical="center" wrapText="1"/>
    </xf>
    <xf numFmtId="0" fontId="4" fillId="9" borderId="17" xfId="2" applyFont="1" applyFill="1" applyBorder="1" applyAlignment="1">
      <alignment horizontal="center" vertical="center" wrapText="1"/>
    </xf>
    <xf numFmtId="1" fontId="5" fillId="9" borderId="6" xfId="2" applyNumberFormat="1" applyFont="1" applyFill="1" applyBorder="1" applyAlignment="1">
      <alignment horizontal="center" vertical="center" wrapText="1"/>
    </xf>
    <xf numFmtId="14" fontId="5" fillId="9" borderId="7" xfId="2" applyNumberFormat="1" applyFont="1" applyFill="1" applyBorder="1" applyAlignment="1">
      <alignment horizontal="center" vertical="center" wrapText="1"/>
    </xf>
    <xf numFmtId="1" fontId="3" fillId="9" borderId="10" xfId="1" applyNumberFormat="1" applyFont="1" applyFill="1" applyBorder="1" applyAlignment="1">
      <alignment horizontal="center" vertical="center"/>
    </xf>
    <xf numFmtId="164" fontId="3" fillId="9" borderId="11" xfId="1" applyNumberFormat="1" applyFont="1" applyFill="1" applyBorder="1" applyAlignment="1">
      <alignment horizontal="center" vertical="center"/>
    </xf>
    <xf numFmtId="0" fontId="4" fillId="10" borderId="3" xfId="2" applyFont="1" applyFill="1" applyBorder="1" applyAlignment="1">
      <alignment horizontal="center" vertical="center" wrapText="1"/>
    </xf>
    <xf numFmtId="0" fontId="4" fillId="10" borderId="17" xfId="2" applyFont="1" applyFill="1" applyBorder="1" applyAlignment="1">
      <alignment horizontal="center" vertical="center" wrapText="1"/>
    </xf>
    <xf numFmtId="0" fontId="1" fillId="0" borderId="0" xfId="0" applyFont="1"/>
    <xf numFmtId="0" fontId="4" fillId="11" borderId="2" xfId="2" applyFont="1" applyFill="1" applyBorder="1" applyAlignment="1">
      <alignment horizontal="center" vertical="center" wrapText="1"/>
    </xf>
    <xf numFmtId="0" fontId="5" fillId="10" borderId="19" xfId="2" applyFont="1" applyFill="1" applyBorder="1" applyAlignment="1">
      <alignment horizontal="center" vertical="center" wrapText="1"/>
    </xf>
    <xf numFmtId="14" fontId="5" fillId="10" borderId="7" xfId="2" applyNumberFormat="1" applyFont="1" applyFill="1" applyBorder="1" applyAlignment="1">
      <alignment horizontal="center" vertical="center" wrapText="1"/>
    </xf>
    <xf numFmtId="14" fontId="5" fillId="11" borderId="6" xfId="2" applyNumberFormat="1" applyFont="1" applyFill="1" applyBorder="1" applyAlignment="1">
      <alignment horizontal="center" vertical="center" wrapText="1"/>
    </xf>
    <xf numFmtId="0" fontId="3" fillId="10" borderId="20" xfId="2" applyFont="1" applyFill="1" applyBorder="1" applyAlignment="1">
      <alignment horizontal="center" vertical="center"/>
    </xf>
    <xf numFmtId="165" fontId="3" fillId="10" borderId="9" xfId="2" applyNumberFormat="1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11" borderId="10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9" fontId="3" fillId="0" borderId="0" xfId="2" applyNumberFormat="1" applyFont="1" applyAlignment="1">
      <alignment horizontal="left" vertical="center" indent="2"/>
    </xf>
  </cellXfs>
  <cellStyles count="4">
    <cellStyle name="Normalny" xfId="0" builtinId="0"/>
    <cellStyle name="Normalny 2" xfId="3" xr:uid="{76EE93D7-6C67-4624-AE64-C5073C60FEE6}"/>
    <cellStyle name="Normalny 3" xfId="2" xr:uid="{133FE795-5AA5-4EF0-9B3E-F5A07EC9AA15}"/>
    <cellStyle name="Procentowy" xfId="1" builtinId="5"/>
  </cellStyles>
  <dxfs count="104"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33CCFF"/>
      <color rgb="FF6699FF"/>
      <color rgb="FF0099FF"/>
      <color rgb="FF3366FF"/>
      <color rgb="FFCCCCFF"/>
      <color rgb="FF99CCFF"/>
      <color rgb="FF00FF99"/>
      <color rgb="FF66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43B0-19EC-465A-B95C-B470E5640081}">
  <sheetPr>
    <tabColor rgb="FF0070C0"/>
    <pageSetUpPr fitToPage="1"/>
  </sheetPr>
  <dimension ref="A1:N31"/>
  <sheetViews>
    <sheetView tabSelected="1" zoomScale="115" zoomScaleNormal="115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5" customWidth="1"/>
    <col min="3" max="3" width="5.7109375" style="5" customWidth="1"/>
    <col min="4" max="12" width="12.7109375" style="5" customWidth="1"/>
    <col min="13" max="13" width="3.7109375" style="46" customWidth="1"/>
    <col min="14" max="14" width="12.7109375" style="5" customWidth="1"/>
    <col min="15" max="16384" width="11.5703125" style="5"/>
  </cols>
  <sheetData>
    <row r="1" spans="1:14" ht="65.099999999999994" customHeight="1" thickBot="1">
      <c r="B1" s="16" t="s">
        <v>6</v>
      </c>
      <c r="C1" s="2" t="s">
        <v>0</v>
      </c>
      <c r="D1" s="3" t="s">
        <v>1</v>
      </c>
      <c r="E1" s="4" t="s">
        <v>1</v>
      </c>
      <c r="F1" s="21" t="s">
        <v>25</v>
      </c>
      <c r="G1" s="22" t="s">
        <v>25</v>
      </c>
      <c r="H1" s="23" t="s">
        <v>26</v>
      </c>
      <c r="I1" s="24" t="s">
        <v>26</v>
      </c>
      <c r="J1" s="44" t="s">
        <v>121</v>
      </c>
      <c r="K1" s="44" t="s">
        <v>121</v>
      </c>
      <c r="L1" s="45" t="s">
        <v>121</v>
      </c>
      <c r="N1" s="47" t="s">
        <v>122</v>
      </c>
    </row>
    <row r="2" spans="1:14" ht="30" customHeight="1" thickBot="1">
      <c r="A2" s="6" t="s">
        <v>2</v>
      </c>
      <c r="B2" s="6" t="s">
        <v>3</v>
      </c>
      <c r="C2" s="18"/>
      <c r="D2" s="19">
        <v>15</v>
      </c>
      <c r="E2" s="7">
        <v>46155</v>
      </c>
      <c r="F2" s="25">
        <v>12</v>
      </c>
      <c r="G2" s="26" t="e">
        <f>#REF!</f>
        <v>#REF!</v>
      </c>
      <c r="H2" s="27" t="s">
        <v>27</v>
      </c>
      <c r="I2" s="28" t="e">
        <f>G2</f>
        <v>#REF!</v>
      </c>
      <c r="J2" s="48">
        <v>19</v>
      </c>
      <c r="K2" s="48" t="s">
        <v>27</v>
      </c>
      <c r="L2" s="49">
        <v>46197</v>
      </c>
      <c r="N2" s="50" t="s">
        <v>123</v>
      </c>
    </row>
    <row r="3" spans="1:14" ht="19.899999999999999" customHeight="1">
      <c r="A3" s="8">
        <v>1</v>
      </c>
      <c r="B3" s="8" t="s">
        <v>24</v>
      </c>
      <c r="C3" s="17"/>
      <c r="D3" s="20">
        <v>8</v>
      </c>
      <c r="E3" s="9">
        <f>IF(ISBLANK(D3),"",D3/D$2)</f>
        <v>0.53333333333333333</v>
      </c>
      <c r="F3" s="29">
        <v>12</v>
      </c>
      <c r="G3" s="30">
        <f>IF(ISBLANK(F3),"",F3/F$2)</f>
        <v>1</v>
      </c>
      <c r="H3" s="31">
        <f>(E3+G3)/2*100+C3</f>
        <v>76.666666666666657</v>
      </c>
      <c r="I3" s="32" t="str">
        <f>IF(H3="","",IF(ROUND(H3,0)&gt;=91,"5.0",IF(ROUND(H3,0)&gt;=81,"4.5",IF(ROUND(H3,0)&gt;=71,"4.0",IF(ROUND(H3,0)&gt;=61,"3.5",IF(ROUND(H3,0)&gt;=51,"3.0","2.0"))))))</f>
        <v>4.0</v>
      </c>
      <c r="J3" s="51"/>
      <c r="K3" s="52" t="str">
        <f t="shared" ref="K3:K22" si="0">IF(ISBLANK(J3),"",J3/J$2*100+C3)</f>
        <v/>
      </c>
      <c r="L3" s="53" t="str">
        <f t="shared" ref="L3:L22" si="1">IF(K3="","",IF(ROUND(K3,0)&gt;=91,"3.5",IF(ROUND(K3,0)&gt;=51,"3.0","2.0")))</f>
        <v/>
      </c>
      <c r="N3" s="54" t="str">
        <f t="shared" ref="N3:N22" si="2">IF(AND(I3="",L3=""),"",IF(L3="",I3,L3))</f>
        <v>4.0</v>
      </c>
    </row>
    <row r="4" spans="1:14" ht="19.899999999999999" customHeight="1">
      <c r="A4" s="8">
        <v>2</v>
      </c>
      <c r="B4" s="8" t="s">
        <v>11</v>
      </c>
      <c r="C4" s="17"/>
      <c r="D4" s="20">
        <v>11</v>
      </c>
      <c r="E4" s="9">
        <f t="shared" ref="E4:E22" si="3">IF(ISBLANK(D4),"",D4/D$2)</f>
        <v>0.73333333333333328</v>
      </c>
      <c r="F4" s="29">
        <v>11</v>
      </c>
      <c r="G4" s="30">
        <f t="shared" ref="G4:G22" si="4">IF(ISBLANK(F4),"",F4/F$2)</f>
        <v>0.91666666666666663</v>
      </c>
      <c r="H4" s="31">
        <f t="shared" ref="H4:H21" si="5">(E4+G4)/2*100+C4</f>
        <v>82.5</v>
      </c>
      <c r="I4" s="32" t="str">
        <f t="shared" ref="I4:I22" si="6">IF(H4="","",IF(ROUND(H4,0)&gt;=91,"5.0",IF(ROUND(H4,0)&gt;=81,"4.5",IF(ROUND(H4,0)&gt;=71,"4.0",IF(ROUND(H4,0)&gt;=61,"3.5",IF(ROUND(H4,0)&gt;=51,"3.0","2.0"))))))</f>
        <v>4.5</v>
      </c>
      <c r="J4" s="51"/>
      <c r="K4" s="52" t="str">
        <f t="shared" si="0"/>
        <v/>
      </c>
      <c r="L4" s="53" t="str">
        <f t="shared" si="1"/>
        <v/>
      </c>
      <c r="N4" s="54" t="str">
        <f t="shared" si="2"/>
        <v>4.5</v>
      </c>
    </row>
    <row r="5" spans="1:14" ht="19.899999999999999" customHeight="1">
      <c r="A5" s="8">
        <v>3</v>
      </c>
      <c r="B5" s="8" t="s">
        <v>22</v>
      </c>
      <c r="C5" s="17"/>
      <c r="D5" s="20">
        <v>13</v>
      </c>
      <c r="E5" s="9">
        <f t="shared" si="3"/>
        <v>0.8666666666666667</v>
      </c>
      <c r="F5" s="29">
        <v>6</v>
      </c>
      <c r="G5" s="30">
        <f t="shared" si="4"/>
        <v>0.5</v>
      </c>
      <c r="H5" s="31">
        <f t="shared" si="5"/>
        <v>68.333333333333329</v>
      </c>
      <c r="I5" s="32" t="str">
        <f t="shared" si="6"/>
        <v>3.5</v>
      </c>
      <c r="J5" s="51"/>
      <c r="K5" s="52" t="str">
        <f t="shared" si="0"/>
        <v/>
      </c>
      <c r="L5" s="53" t="str">
        <f t="shared" si="1"/>
        <v/>
      </c>
      <c r="N5" s="54" t="str">
        <f t="shared" si="2"/>
        <v>3.5</v>
      </c>
    </row>
    <row r="6" spans="1:14" ht="19.899999999999999" customHeight="1">
      <c r="A6" s="8">
        <v>4</v>
      </c>
      <c r="B6" s="8" t="s">
        <v>14</v>
      </c>
      <c r="C6" s="17"/>
      <c r="D6" s="20">
        <v>13</v>
      </c>
      <c r="E6" s="9">
        <f t="shared" si="3"/>
        <v>0.8666666666666667</v>
      </c>
      <c r="F6" s="29">
        <v>12</v>
      </c>
      <c r="G6" s="30">
        <f t="shared" si="4"/>
        <v>1</v>
      </c>
      <c r="H6" s="31">
        <f t="shared" si="5"/>
        <v>93.333333333333329</v>
      </c>
      <c r="I6" s="32" t="str">
        <f t="shared" si="6"/>
        <v>5.0</v>
      </c>
      <c r="J6" s="51"/>
      <c r="K6" s="52" t="str">
        <f t="shared" si="0"/>
        <v/>
      </c>
      <c r="L6" s="53" t="str">
        <f t="shared" si="1"/>
        <v/>
      </c>
      <c r="N6" s="54" t="str">
        <f t="shared" si="2"/>
        <v>5.0</v>
      </c>
    </row>
    <row r="7" spans="1:14" ht="19.899999999999999" customHeight="1">
      <c r="A7" s="8">
        <v>5</v>
      </c>
      <c r="B7" s="8" t="s">
        <v>12</v>
      </c>
      <c r="C7" s="17"/>
      <c r="D7" s="20">
        <v>13</v>
      </c>
      <c r="E7" s="9">
        <f t="shared" si="3"/>
        <v>0.8666666666666667</v>
      </c>
      <c r="F7" s="29">
        <v>6</v>
      </c>
      <c r="G7" s="30">
        <f t="shared" si="4"/>
        <v>0.5</v>
      </c>
      <c r="H7" s="31">
        <f t="shared" si="5"/>
        <v>68.333333333333329</v>
      </c>
      <c r="I7" s="32" t="str">
        <f t="shared" si="6"/>
        <v>3.5</v>
      </c>
      <c r="J7" s="51"/>
      <c r="K7" s="52" t="str">
        <f t="shared" si="0"/>
        <v/>
      </c>
      <c r="L7" s="53" t="str">
        <f t="shared" si="1"/>
        <v/>
      </c>
      <c r="N7" s="54" t="str">
        <f t="shared" si="2"/>
        <v>3.5</v>
      </c>
    </row>
    <row r="8" spans="1:14" ht="19.899999999999999" customHeight="1">
      <c r="A8" s="8">
        <v>6</v>
      </c>
      <c r="B8" s="8" t="s">
        <v>16</v>
      </c>
      <c r="C8" s="17"/>
      <c r="D8" s="20">
        <v>13</v>
      </c>
      <c r="E8" s="9">
        <f t="shared" si="3"/>
        <v>0.8666666666666667</v>
      </c>
      <c r="F8" s="29">
        <v>7</v>
      </c>
      <c r="G8" s="30">
        <f t="shared" si="4"/>
        <v>0.58333333333333337</v>
      </c>
      <c r="H8" s="31">
        <f t="shared" si="5"/>
        <v>72.500000000000014</v>
      </c>
      <c r="I8" s="32" t="str">
        <f t="shared" si="6"/>
        <v>4.0</v>
      </c>
      <c r="J8" s="51"/>
      <c r="K8" s="52" t="str">
        <f t="shared" si="0"/>
        <v/>
      </c>
      <c r="L8" s="53" t="str">
        <f t="shared" si="1"/>
        <v/>
      </c>
      <c r="N8" s="54" t="str">
        <f t="shared" si="2"/>
        <v>4.0</v>
      </c>
    </row>
    <row r="9" spans="1:14" ht="19.899999999999999" customHeight="1">
      <c r="A9" s="8">
        <v>7</v>
      </c>
      <c r="B9" s="8" t="s">
        <v>23</v>
      </c>
      <c r="C9" s="17"/>
      <c r="D9" s="20">
        <v>0</v>
      </c>
      <c r="E9" s="9">
        <f t="shared" si="3"/>
        <v>0</v>
      </c>
      <c r="F9" s="29">
        <v>10</v>
      </c>
      <c r="G9" s="30">
        <f t="shared" si="4"/>
        <v>0.83333333333333337</v>
      </c>
      <c r="H9" s="31">
        <f t="shared" si="5"/>
        <v>41.666666666666671</v>
      </c>
      <c r="I9" s="32" t="str">
        <f t="shared" si="6"/>
        <v>2.0</v>
      </c>
      <c r="J9" s="51">
        <v>14</v>
      </c>
      <c r="K9" s="52">
        <f t="shared" si="0"/>
        <v>73.68421052631578</v>
      </c>
      <c r="L9" s="53" t="str">
        <f t="shared" si="1"/>
        <v>3.0</v>
      </c>
      <c r="N9" s="54" t="str">
        <f t="shared" si="2"/>
        <v>3.0</v>
      </c>
    </row>
    <row r="10" spans="1:14" ht="19.899999999999999" customHeight="1">
      <c r="A10" s="8">
        <v>8</v>
      </c>
      <c r="B10" s="8" t="s">
        <v>17</v>
      </c>
      <c r="C10" s="17"/>
      <c r="D10" s="20"/>
      <c r="E10" s="9" t="str">
        <f t="shared" si="3"/>
        <v/>
      </c>
      <c r="F10" s="29"/>
      <c r="G10" s="30" t="str">
        <f t="shared" si="4"/>
        <v/>
      </c>
      <c r="H10" s="31"/>
      <c r="I10" s="32" t="str">
        <f t="shared" si="6"/>
        <v/>
      </c>
      <c r="J10" s="51"/>
      <c r="K10" s="52" t="str">
        <f t="shared" si="0"/>
        <v/>
      </c>
      <c r="L10" s="53" t="str">
        <f t="shared" si="1"/>
        <v/>
      </c>
      <c r="N10" s="54" t="str">
        <f t="shared" si="2"/>
        <v/>
      </c>
    </row>
    <row r="11" spans="1:14" ht="19.899999999999999" customHeight="1">
      <c r="A11" s="8">
        <v>9</v>
      </c>
      <c r="B11" s="8" t="s">
        <v>18</v>
      </c>
      <c r="C11" s="17"/>
      <c r="D11" s="20">
        <v>6</v>
      </c>
      <c r="E11" s="9">
        <f t="shared" si="3"/>
        <v>0.4</v>
      </c>
      <c r="F11" s="29">
        <v>12</v>
      </c>
      <c r="G11" s="30">
        <f t="shared" si="4"/>
        <v>1</v>
      </c>
      <c r="H11" s="31">
        <f t="shared" si="5"/>
        <v>70</v>
      </c>
      <c r="I11" s="32" t="str">
        <f t="shared" si="6"/>
        <v>3.5</v>
      </c>
      <c r="J11" s="51"/>
      <c r="K11" s="52" t="str">
        <f t="shared" si="0"/>
        <v/>
      </c>
      <c r="L11" s="53" t="str">
        <f t="shared" si="1"/>
        <v/>
      </c>
      <c r="N11" s="54" t="str">
        <f t="shared" si="2"/>
        <v>3.5</v>
      </c>
    </row>
    <row r="12" spans="1:14" ht="19.899999999999999" customHeight="1">
      <c r="A12" s="8">
        <v>10</v>
      </c>
      <c r="B12" s="8" t="s">
        <v>19</v>
      </c>
      <c r="C12" s="17"/>
      <c r="D12" s="20">
        <v>14</v>
      </c>
      <c r="E12" s="9">
        <f t="shared" si="3"/>
        <v>0.93333333333333335</v>
      </c>
      <c r="F12" s="29">
        <v>11</v>
      </c>
      <c r="G12" s="30">
        <f t="shared" si="4"/>
        <v>0.91666666666666663</v>
      </c>
      <c r="H12" s="31">
        <f t="shared" si="5"/>
        <v>92.5</v>
      </c>
      <c r="I12" s="32" t="str">
        <f t="shared" si="6"/>
        <v>5.0</v>
      </c>
      <c r="J12" s="51"/>
      <c r="K12" s="52" t="str">
        <f t="shared" si="0"/>
        <v/>
      </c>
      <c r="L12" s="53" t="str">
        <f t="shared" si="1"/>
        <v/>
      </c>
      <c r="N12" s="54" t="str">
        <f t="shared" si="2"/>
        <v>5.0</v>
      </c>
    </row>
    <row r="13" spans="1:14" ht="19.899999999999999" customHeight="1">
      <c r="A13" s="8">
        <v>11</v>
      </c>
      <c r="B13" s="8" t="s">
        <v>21</v>
      </c>
      <c r="C13" s="17"/>
      <c r="D13" s="20">
        <v>12</v>
      </c>
      <c r="E13" s="9">
        <f t="shared" si="3"/>
        <v>0.8</v>
      </c>
      <c r="F13" s="29">
        <v>11</v>
      </c>
      <c r="G13" s="30">
        <f t="shared" si="4"/>
        <v>0.91666666666666663</v>
      </c>
      <c r="H13" s="31">
        <f t="shared" si="5"/>
        <v>85.833333333333343</v>
      </c>
      <c r="I13" s="32" t="str">
        <f t="shared" si="6"/>
        <v>4.5</v>
      </c>
      <c r="J13" s="51"/>
      <c r="K13" s="52" t="str">
        <f t="shared" si="0"/>
        <v/>
      </c>
      <c r="L13" s="53" t="str">
        <f t="shared" si="1"/>
        <v/>
      </c>
      <c r="N13" s="54" t="str">
        <f t="shared" si="2"/>
        <v>4.5</v>
      </c>
    </row>
    <row r="14" spans="1:14" ht="19.899999999999999" customHeight="1">
      <c r="A14" s="8">
        <v>12</v>
      </c>
      <c r="B14" s="8" t="s">
        <v>20</v>
      </c>
      <c r="C14" s="17"/>
      <c r="D14" s="20">
        <v>15</v>
      </c>
      <c r="E14" s="9">
        <f>IF(ISBLANK(D14),"",D14/D$2)</f>
        <v>1</v>
      </c>
      <c r="F14" s="29">
        <v>8</v>
      </c>
      <c r="G14" s="30">
        <f t="shared" si="4"/>
        <v>0.66666666666666663</v>
      </c>
      <c r="H14" s="31">
        <f t="shared" si="5"/>
        <v>83.333333333333329</v>
      </c>
      <c r="I14" s="32" t="str">
        <f t="shared" si="6"/>
        <v>4.5</v>
      </c>
      <c r="J14" s="51"/>
      <c r="K14" s="52" t="str">
        <f t="shared" si="0"/>
        <v/>
      </c>
      <c r="L14" s="53" t="str">
        <f t="shared" si="1"/>
        <v/>
      </c>
      <c r="N14" s="54" t="str">
        <f t="shared" si="2"/>
        <v>4.5</v>
      </c>
    </row>
    <row r="15" spans="1:14" ht="19.899999999999999" customHeight="1">
      <c r="A15" s="8">
        <v>13</v>
      </c>
      <c r="B15" s="8" t="s">
        <v>9</v>
      </c>
      <c r="C15" s="17"/>
      <c r="D15" s="20">
        <v>15</v>
      </c>
      <c r="E15" s="9">
        <f t="shared" si="3"/>
        <v>1</v>
      </c>
      <c r="F15" s="29">
        <v>11</v>
      </c>
      <c r="G15" s="30">
        <f t="shared" si="4"/>
        <v>0.91666666666666663</v>
      </c>
      <c r="H15" s="31">
        <f t="shared" si="5"/>
        <v>95.833333333333329</v>
      </c>
      <c r="I15" s="32" t="str">
        <f t="shared" si="6"/>
        <v>5.0</v>
      </c>
      <c r="J15" s="51"/>
      <c r="K15" s="52" t="str">
        <f t="shared" si="0"/>
        <v/>
      </c>
      <c r="L15" s="53" t="str">
        <f t="shared" si="1"/>
        <v/>
      </c>
      <c r="N15" s="54" t="str">
        <f t="shared" si="2"/>
        <v>5.0</v>
      </c>
    </row>
    <row r="16" spans="1:14" ht="19.899999999999999" customHeight="1">
      <c r="A16" s="8">
        <v>14</v>
      </c>
      <c r="B16" s="8" t="s">
        <v>13</v>
      </c>
      <c r="C16" s="17"/>
      <c r="D16" s="20">
        <v>13</v>
      </c>
      <c r="E16" s="9">
        <f t="shared" si="3"/>
        <v>0.8666666666666667</v>
      </c>
      <c r="F16" s="29">
        <v>12</v>
      </c>
      <c r="G16" s="30">
        <f t="shared" si="4"/>
        <v>1</v>
      </c>
      <c r="H16" s="31">
        <f t="shared" si="5"/>
        <v>93.333333333333329</v>
      </c>
      <c r="I16" s="32" t="str">
        <f t="shared" si="6"/>
        <v>5.0</v>
      </c>
      <c r="J16" s="51"/>
      <c r="K16" s="52" t="str">
        <f t="shared" si="0"/>
        <v/>
      </c>
      <c r="L16" s="53" t="str">
        <f t="shared" si="1"/>
        <v/>
      </c>
      <c r="N16" s="54" t="str">
        <f t="shared" si="2"/>
        <v>5.0</v>
      </c>
    </row>
    <row r="17" spans="1:14" ht="19.899999999999999" customHeight="1">
      <c r="A17" s="8">
        <v>15</v>
      </c>
      <c r="B17" s="8" t="s">
        <v>8</v>
      </c>
      <c r="C17" s="17"/>
      <c r="D17" s="20">
        <v>8</v>
      </c>
      <c r="E17" s="9">
        <f t="shared" si="3"/>
        <v>0.53333333333333333</v>
      </c>
      <c r="F17" s="29">
        <v>11</v>
      </c>
      <c r="G17" s="30">
        <f t="shared" si="4"/>
        <v>0.91666666666666663</v>
      </c>
      <c r="H17" s="31">
        <f t="shared" si="5"/>
        <v>72.5</v>
      </c>
      <c r="I17" s="32" t="str">
        <f t="shared" si="6"/>
        <v>4.0</v>
      </c>
      <c r="J17" s="51"/>
      <c r="K17" s="52" t="str">
        <f t="shared" si="0"/>
        <v/>
      </c>
      <c r="L17" s="53" t="str">
        <f t="shared" si="1"/>
        <v/>
      </c>
      <c r="N17" s="54" t="str">
        <f t="shared" si="2"/>
        <v>4.0</v>
      </c>
    </row>
    <row r="18" spans="1:14" ht="19.899999999999999" customHeight="1">
      <c r="A18" s="8">
        <v>16</v>
      </c>
      <c r="B18" s="8" t="s">
        <v>10</v>
      </c>
      <c r="C18" s="17"/>
      <c r="D18" s="20"/>
      <c r="E18" s="9" t="str">
        <f t="shared" si="3"/>
        <v/>
      </c>
      <c r="F18" s="29"/>
      <c r="G18" s="30" t="str">
        <f t="shared" si="4"/>
        <v/>
      </c>
      <c r="H18" s="31"/>
      <c r="I18" s="32" t="str">
        <f t="shared" si="6"/>
        <v/>
      </c>
      <c r="J18" s="51"/>
      <c r="K18" s="52" t="str">
        <f t="shared" si="0"/>
        <v/>
      </c>
      <c r="L18" s="53" t="str">
        <f t="shared" si="1"/>
        <v/>
      </c>
      <c r="N18" s="54" t="str">
        <f t="shared" si="2"/>
        <v/>
      </c>
    </row>
    <row r="19" spans="1:14" ht="19.899999999999999" customHeight="1">
      <c r="A19" s="8">
        <v>17</v>
      </c>
      <c r="B19" s="8" t="s">
        <v>15</v>
      </c>
      <c r="C19" s="17"/>
      <c r="D19" s="20">
        <v>15</v>
      </c>
      <c r="E19" s="9">
        <f t="shared" si="3"/>
        <v>1</v>
      </c>
      <c r="F19" s="29">
        <v>12</v>
      </c>
      <c r="G19" s="30">
        <f t="shared" si="4"/>
        <v>1</v>
      </c>
      <c r="H19" s="31">
        <f t="shared" si="5"/>
        <v>100</v>
      </c>
      <c r="I19" s="32" t="str">
        <f t="shared" si="6"/>
        <v>5.0</v>
      </c>
      <c r="J19" s="51"/>
      <c r="K19" s="52" t="str">
        <f t="shared" si="0"/>
        <v/>
      </c>
      <c r="L19" s="53" t="str">
        <f t="shared" si="1"/>
        <v/>
      </c>
      <c r="N19" s="54" t="str">
        <f t="shared" si="2"/>
        <v>5.0</v>
      </c>
    </row>
    <row r="20" spans="1:14" ht="19.899999999999999" customHeight="1">
      <c r="A20" s="8">
        <v>18</v>
      </c>
      <c r="B20" s="8" t="s">
        <v>7</v>
      </c>
      <c r="C20" s="17"/>
      <c r="D20" s="20"/>
      <c r="E20" s="9" t="str">
        <f t="shared" si="3"/>
        <v/>
      </c>
      <c r="F20" s="29"/>
      <c r="G20" s="30" t="str">
        <f t="shared" si="4"/>
        <v/>
      </c>
      <c r="H20" s="31"/>
      <c r="I20" s="32" t="str">
        <f t="shared" si="6"/>
        <v/>
      </c>
      <c r="J20" s="51"/>
      <c r="K20" s="52" t="str">
        <f t="shared" si="0"/>
        <v/>
      </c>
      <c r="L20" s="53" t="str">
        <f t="shared" si="1"/>
        <v/>
      </c>
      <c r="N20" s="54" t="str">
        <f t="shared" si="2"/>
        <v/>
      </c>
    </row>
    <row r="21" spans="1:14" ht="19.899999999999999" customHeight="1">
      <c r="A21" s="8">
        <v>19</v>
      </c>
      <c r="B21" s="8">
        <v>304729</v>
      </c>
      <c r="C21" s="17"/>
      <c r="D21" s="20">
        <v>10</v>
      </c>
      <c r="E21" s="9">
        <f t="shared" si="3"/>
        <v>0.66666666666666663</v>
      </c>
      <c r="F21" s="29">
        <v>10</v>
      </c>
      <c r="G21" s="30">
        <f t="shared" si="4"/>
        <v>0.83333333333333337</v>
      </c>
      <c r="H21" s="31">
        <f t="shared" si="5"/>
        <v>75</v>
      </c>
      <c r="I21" s="32" t="str">
        <f t="shared" si="6"/>
        <v>4.0</v>
      </c>
      <c r="J21" s="51"/>
      <c r="K21" s="52" t="str">
        <f t="shared" si="0"/>
        <v/>
      </c>
      <c r="L21" s="53" t="str">
        <f t="shared" si="1"/>
        <v/>
      </c>
      <c r="N21" s="54" t="str">
        <f t="shared" si="2"/>
        <v>4.0</v>
      </c>
    </row>
    <row r="22" spans="1:14" ht="19.899999999999999" customHeight="1">
      <c r="A22" s="8">
        <v>20</v>
      </c>
      <c r="B22" s="8"/>
      <c r="C22" s="17"/>
      <c r="D22" s="20"/>
      <c r="E22" s="9" t="str">
        <f t="shared" si="3"/>
        <v/>
      </c>
      <c r="F22" s="29"/>
      <c r="G22" s="30" t="str">
        <f t="shared" si="4"/>
        <v/>
      </c>
      <c r="H22" s="31"/>
      <c r="I22" s="32" t="str">
        <f t="shared" si="6"/>
        <v/>
      </c>
      <c r="J22" s="51"/>
      <c r="K22" s="52" t="str">
        <f t="shared" si="0"/>
        <v/>
      </c>
      <c r="L22" s="53" t="str">
        <f t="shared" si="1"/>
        <v/>
      </c>
      <c r="N22" s="54" t="str">
        <f t="shared" si="2"/>
        <v/>
      </c>
    </row>
    <row r="23" spans="1:14" ht="25.15" customHeight="1">
      <c r="E23" s="10">
        <f>IFERROR(AVERAGE(E$3:E22),"")</f>
        <v>0.74583333333333335</v>
      </c>
      <c r="G23" s="10">
        <f>IFERROR(AVERAGE(G$3:G22),"")</f>
        <v>0.84374999999999989</v>
      </c>
      <c r="J23"/>
      <c r="K23"/>
      <c r="M23" s="5"/>
    </row>
    <row r="24" spans="1:14" s="11" customFormat="1" ht="20.100000000000001" customHeight="1" thickBot="1">
      <c r="J24"/>
      <c r="K24"/>
      <c r="M24" s="55"/>
    </row>
    <row r="25" spans="1:14" ht="19.899999999999999" customHeight="1">
      <c r="D25" s="12" t="s">
        <v>4</v>
      </c>
      <c r="E25" s="13">
        <f>COUNTIF(E$3:E22,"&gt;50%")</f>
        <v>14</v>
      </c>
      <c r="F25" s="12" t="s">
        <v>4</v>
      </c>
      <c r="G25" s="13">
        <f>COUNTIF(G$3:G22,"&gt;50%")</f>
        <v>14</v>
      </c>
      <c r="H25" s="33" t="s">
        <v>28</v>
      </c>
      <c r="I25" s="33">
        <f t="shared" ref="I25:I30" si="7">COUNTIF(I$3:I$22,H25)</f>
        <v>5</v>
      </c>
      <c r="J25" s="56" t="str">
        <f>IFERROR(I25/$AB$31,"")</f>
        <v/>
      </c>
      <c r="K25" s="33" t="s">
        <v>28</v>
      </c>
      <c r="L25" s="33">
        <f t="shared" ref="L25:L30" si="8">COUNTIF(L$3:L$22,H25)</f>
        <v>0</v>
      </c>
      <c r="N25" s="33">
        <f t="shared" ref="N25:N30" si="9">COUNTIF(N$3:N$22,H25)</f>
        <v>5</v>
      </c>
    </row>
    <row r="26" spans="1:14" ht="19.899999999999999" customHeight="1" thickBot="1">
      <c r="D26" s="14" t="s">
        <v>5</v>
      </c>
      <c r="E26" s="15">
        <f>COUNTIF(E$3:E22,"&lt;=50%")</f>
        <v>2</v>
      </c>
      <c r="F26" s="14" t="s">
        <v>5</v>
      </c>
      <c r="G26" s="15">
        <f>COUNTIF(G$3:G22,"&lt;=50%")</f>
        <v>2</v>
      </c>
      <c r="H26" s="34" t="s">
        <v>29</v>
      </c>
      <c r="I26" s="34">
        <f t="shared" si="7"/>
        <v>3</v>
      </c>
      <c r="J26" s="56" t="str">
        <f t="shared" ref="J26:J30" si="10">IFERROR(I26/$AB$31,"")</f>
        <v/>
      </c>
      <c r="K26" s="34" t="s">
        <v>29</v>
      </c>
      <c r="L26" s="34">
        <f t="shared" si="8"/>
        <v>0</v>
      </c>
      <c r="N26" s="34">
        <f t="shared" si="9"/>
        <v>3</v>
      </c>
    </row>
    <row r="27" spans="1:14" ht="19.899999999999999" customHeight="1">
      <c r="H27" s="34" t="s">
        <v>30</v>
      </c>
      <c r="I27" s="34">
        <f t="shared" si="7"/>
        <v>4</v>
      </c>
      <c r="J27" s="56" t="str">
        <f t="shared" si="10"/>
        <v/>
      </c>
      <c r="K27" s="34" t="s">
        <v>30</v>
      </c>
      <c r="L27" s="34">
        <f t="shared" si="8"/>
        <v>0</v>
      </c>
      <c r="N27" s="34">
        <f t="shared" si="9"/>
        <v>4</v>
      </c>
    </row>
    <row r="28" spans="1:14" ht="19.899999999999999" customHeight="1">
      <c r="H28" s="34" t="s">
        <v>31</v>
      </c>
      <c r="I28" s="34">
        <f t="shared" si="7"/>
        <v>3</v>
      </c>
      <c r="J28" s="56" t="str">
        <f t="shared" si="10"/>
        <v/>
      </c>
      <c r="K28" s="34" t="s">
        <v>31</v>
      </c>
      <c r="L28" s="34">
        <f t="shared" si="8"/>
        <v>0</v>
      </c>
      <c r="N28" s="34">
        <f t="shared" si="9"/>
        <v>3</v>
      </c>
    </row>
    <row r="29" spans="1:14" ht="19.899999999999999" customHeight="1">
      <c r="H29" s="34" t="s">
        <v>32</v>
      </c>
      <c r="I29" s="34">
        <f t="shared" si="7"/>
        <v>0</v>
      </c>
      <c r="J29" s="56" t="str">
        <f t="shared" si="10"/>
        <v/>
      </c>
      <c r="K29" s="34" t="s">
        <v>32</v>
      </c>
      <c r="L29" s="34">
        <f t="shared" si="8"/>
        <v>1</v>
      </c>
      <c r="N29" s="34">
        <f t="shared" si="9"/>
        <v>1</v>
      </c>
    </row>
    <row r="30" spans="1:14" ht="19.899999999999999" customHeight="1" thickBot="1">
      <c r="H30" s="35" t="s">
        <v>33</v>
      </c>
      <c r="I30" s="35">
        <f t="shared" si="7"/>
        <v>1</v>
      </c>
      <c r="J30" s="56" t="str">
        <f t="shared" si="10"/>
        <v/>
      </c>
      <c r="K30" s="35" t="s">
        <v>33</v>
      </c>
      <c r="L30" s="35">
        <f t="shared" si="8"/>
        <v>0</v>
      </c>
      <c r="N30" s="35">
        <f t="shared" si="9"/>
        <v>0</v>
      </c>
    </row>
    <row r="31" spans="1:14" ht="19.899999999999999" customHeight="1">
      <c r="H31" s="36" t="s">
        <v>34</v>
      </c>
      <c r="I31" s="37">
        <f>SUM(I25:I30)</f>
        <v>16</v>
      </c>
      <c r="J31" s="37"/>
      <c r="K31" s="36" t="s">
        <v>34</v>
      </c>
      <c r="L31" s="37">
        <f>SUM(L25:L30)</f>
        <v>1</v>
      </c>
      <c r="N31" s="37">
        <f>SUM(N25:N30)</f>
        <v>16</v>
      </c>
    </row>
  </sheetData>
  <conditionalFormatting sqref="C3:C22">
    <cfRule type="cellIs" dxfId="103" priority="30" operator="lessThan">
      <formula>0</formula>
    </cfRule>
    <cfRule type="cellIs" dxfId="102" priority="31" operator="greaterThan">
      <formula>0</formula>
    </cfRule>
  </conditionalFormatting>
  <conditionalFormatting sqref="E3:E22 G3:G22">
    <cfRule type="dataBar" priority="29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{836F61F4-FC7A-4A22-8ACF-015A28679899}</x14:id>
        </ext>
      </extLst>
    </cfRule>
  </conditionalFormatting>
  <conditionalFormatting sqref="H25:H30">
    <cfRule type="cellIs" dxfId="101" priority="17" stopIfTrue="1" operator="equal">
      <formula>"5.0"</formula>
    </cfRule>
    <cfRule type="cellIs" dxfId="100" priority="18" stopIfTrue="1" operator="equal">
      <formula>"4.5"</formula>
    </cfRule>
    <cfRule type="cellIs" dxfId="99" priority="19" stopIfTrue="1" operator="equal">
      <formula>"4.0"</formula>
    </cfRule>
    <cfRule type="cellIs" dxfId="98" priority="20" stopIfTrue="1" operator="equal">
      <formula>"3.5"</formula>
    </cfRule>
    <cfRule type="cellIs" dxfId="97" priority="21" stopIfTrue="1" operator="equal">
      <formula>"3.0"</formula>
    </cfRule>
    <cfRule type="cellIs" dxfId="96" priority="22" stopIfTrue="1" operator="equal">
      <formula>"2.0"</formula>
    </cfRule>
  </conditionalFormatting>
  <conditionalFormatting sqref="I3:I22 N3:N22">
    <cfRule type="cellIs" dxfId="95" priority="23" stopIfTrue="1" operator="equal">
      <formula>"5.0"</formula>
    </cfRule>
    <cfRule type="cellIs" dxfId="94" priority="24" stopIfTrue="1" operator="equal">
      <formula>"4.5"</formula>
    </cfRule>
    <cfRule type="cellIs" dxfId="93" priority="25" stopIfTrue="1" operator="equal">
      <formula>"4.0"</formula>
    </cfRule>
    <cfRule type="cellIs" dxfId="92" priority="26" stopIfTrue="1" operator="equal">
      <formula>"3.5"</formula>
    </cfRule>
    <cfRule type="cellIs" dxfId="91" priority="27" stopIfTrue="1" operator="equal">
      <formula>"3.0"</formula>
    </cfRule>
    <cfRule type="cellIs" dxfId="90" priority="28" stopIfTrue="1" operator="equal">
      <formula>"2.0"</formula>
    </cfRule>
  </conditionalFormatting>
  <conditionalFormatting sqref="I25:I31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{64981FDF-A2EF-4D00-A9DB-C6F9DCBEF19B}</x14:id>
        </ext>
      </extLst>
    </cfRule>
  </conditionalFormatting>
  <conditionalFormatting sqref="K3:K22 H3:H22">
    <cfRule type="dataBar" priority="16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{319AFABB-7259-4717-8AD7-8256E0CBC160}</x14:id>
        </ext>
      </extLst>
    </cfRule>
  </conditionalFormatting>
  <conditionalFormatting sqref="K25:K30">
    <cfRule type="cellIs" dxfId="89" priority="1" stopIfTrue="1" operator="equal">
      <formula>"5.0"</formula>
    </cfRule>
    <cfRule type="cellIs" dxfId="88" priority="2" stopIfTrue="1" operator="equal">
      <formula>"4.5"</formula>
    </cfRule>
    <cfRule type="cellIs" dxfId="87" priority="3" stopIfTrue="1" operator="equal">
      <formula>"4.0"</formula>
    </cfRule>
    <cfRule type="cellIs" dxfId="86" priority="4" stopIfTrue="1" operator="equal">
      <formula>"3.5"</formula>
    </cfRule>
    <cfRule type="cellIs" dxfId="85" priority="5" stopIfTrue="1" operator="equal">
      <formula>"3.0"</formula>
    </cfRule>
    <cfRule type="cellIs" dxfId="84" priority="6" stopIfTrue="1" operator="equal">
      <formula>"2.0"</formula>
    </cfRule>
  </conditionalFormatting>
  <conditionalFormatting sqref="L3:L22">
    <cfRule type="cellIs" dxfId="83" priority="8" stopIfTrue="1" operator="equal">
      <formula>"5.0"</formula>
    </cfRule>
    <cfRule type="cellIs" dxfId="82" priority="9" stopIfTrue="1" operator="equal">
      <formula>"4.5"</formula>
    </cfRule>
    <cfRule type="cellIs" dxfId="81" priority="10" stopIfTrue="1" operator="equal">
      <formula>"4.0"</formula>
    </cfRule>
    <cfRule type="cellIs" dxfId="80" priority="11" stopIfTrue="1" operator="equal">
      <formula>"3.5"</formula>
    </cfRule>
    <cfRule type="cellIs" dxfId="79" priority="12" stopIfTrue="1" operator="equal">
      <formula>"3.0"</formula>
    </cfRule>
    <cfRule type="cellIs" dxfId="78" priority="13" stopIfTrue="1" operator="equal">
      <formula>"2.0"</formula>
    </cfRule>
  </conditionalFormatting>
  <conditionalFormatting sqref="L25:L3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{B4CB7DCE-512B-4312-9692-77CE363ADF30}</x14:id>
        </ext>
      </extLst>
    </cfRule>
  </conditionalFormatting>
  <conditionalFormatting sqref="N25:N31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{55DB3221-4906-4EEC-9D50-0EE3C6F037EF}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6F61F4-FC7A-4A22-8ACF-015A28679899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E3:E22 G3:G22</xm:sqref>
        </x14:conditionalFormatting>
        <x14:conditionalFormatting xmlns:xm="http://schemas.microsoft.com/office/excel/2006/main">
          <x14:cfRule type="dataBar" id="{64981FDF-A2EF-4D00-A9DB-C6F9DCBEF19B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I25:I31</xm:sqref>
        </x14:conditionalFormatting>
        <x14:conditionalFormatting xmlns:xm="http://schemas.microsoft.com/office/excel/2006/main">
          <x14:cfRule type="dataBar" id="{319AFABB-7259-4717-8AD7-8256E0CBC160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K3:K22 H3:H22</xm:sqref>
        </x14:conditionalFormatting>
        <x14:conditionalFormatting xmlns:xm="http://schemas.microsoft.com/office/excel/2006/main">
          <x14:cfRule type="dataBar" id="{B4CB7DCE-512B-4312-9692-77CE363ADF30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L25:L31</xm:sqref>
        </x14:conditionalFormatting>
        <x14:conditionalFormatting xmlns:xm="http://schemas.microsoft.com/office/excel/2006/main">
          <x14:cfRule type="dataBar" id="{55DB3221-4906-4EEC-9D50-0EE3C6F037EF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N25:N31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FDF0-4F03-4C7F-A522-E18D0AE2F694}">
  <sheetPr>
    <tabColor rgb="FFCCCCFF"/>
    <pageSetUpPr fitToPage="1"/>
  </sheetPr>
  <dimension ref="A1:L44"/>
  <sheetViews>
    <sheetView zoomScale="115" zoomScaleNormal="115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5" customWidth="1"/>
    <col min="3" max="3" width="5.7109375" style="5" customWidth="1"/>
    <col min="4" max="10" width="12.7109375" style="5" customWidth="1"/>
    <col min="11" max="11" width="3.7109375" style="46" customWidth="1"/>
    <col min="12" max="12" width="12.7109375" style="5" customWidth="1"/>
    <col min="13" max="16384" width="11.5703125" style="5"/>
  </cols>
  <sheetData>
    <row r="1" spans="1:12" ht="65.099999999999994" customHeight="1" thickBot="1">
      <c r="B1" s="16" t="s">
        <v>35</v>
      </c>
      <c r="C1" s="2" t="s">
        <v>0</v>
      </c>
      <c r="D1" s="38" t="s">
        <v>36</v>
      </c>
      <c r="E1" s="39" t="s">
        <v>36</v>
      </c>
      <c r="F1" s="23" t="s">
        <v>26</v>
      </c>
      <c r="G1" s="24" t="s">
        <v>26</v>
      </c>
      <c r="H1" s="44" t="s">
        <v>121</v>
      </c>
      <c r="I1" s="44" t="s">
        <v>121</v>
      </c>
      <c r="J1" s="45" t="s">
        <v>121</v>
      </c>
      <c r="L1" s="47" t="s">
        <v>122</v>
      </c>
    </row>
    <row r="2" spans="1:12" ht="30" customHeight="1" thickBot="1">
      <c r="A2" s="6" t="s">
        <v>2</v>
      </c>
      <c r="B2" s="6" t="s">
        <v>3</v>
      </c>
      <c r="C2" s="18"/>
      <c r="D2" s="40">
        <v>21</v>
      </c>
      <c r="E2" s="41">
        <v>46184</v>
      </c>
      <c r="F2" s="27" t="s">
        <v>27</v>
      </c>
      <c r="G2" s="28">
        <f>E2</f>
        <v>46184</v>
      </c>
      <c r="H2" s="48">
        <v>21</v>
      </c>
      <c r="I2" s="48" t="s">
        <v>27</v>
      </c>
      <c r="J2" s="49">
        <v>46197</v>
      </c>
      <c r="L2" s="50" t="s">
        <v>123</v>
      </c>
    </row>
    <row r="3" spans="1:12" ht="19.899999999999999" customHeight="1">
      <c r="A3" s="8">
        <v>1</v>
      </c>
      <c r="B3" s="8" t="s">
        <v>37</v>
      </c>
      <c r="C3" s="17"/>
      <c r="D3" s="42">
        <v>13</v>
      </c>
      <c r="E3" s="43">
        <f>IF(ISBLANK(D3),"",D3/D$2)</f>
        <v>0.61904761904761907</v>
      </c>
      <c r="F3" s="31">
        <f>IFERROR(E3*100+C3,"")</f>
        <v>61.904761904761905</v>
      </c>
      <c r="G3" s="32" t="str">
        <f>IF(F3="","",IF(ROUND(F3,0)&gt;=91,"5.0",IF(ROUND(F3,0)&gt;=81,"4.5",IF(ROUND(F3,0)&gt;=71,"4.0",IF(ROUND(F3,0)&gt;=61,"3.5",IF(ROUND(F3,0)&gt;=51,"3.0","2.0"))))))</f>
        <v>3.5</v>
      </c>
      <c r="H3" s="51"/>
      <c r="I3" s="52" t="str">
        <f t="shared" ref="I3:I35" si="0">IF(ISBLANK(H3),"",H3/H$2*100+C3)</f>
        <v/>
      </c>
      <c r="J3" s="53" t="str">
        <f t="shared" ref="J3:J35" si="1">IF(I3="","",IF(ROUND(I3,0)&gt;=91,"3.5",IF(ROUND(I3,0)&gt;=51,"3.0","2.0")))</f>
        <v/>
      </c>
      <c r="L3" s="54" t="str">
        <f t="shared" ref="L3:L35" si="2">IF(AND(G3="",J3=""),"",IF(J3="",G3,J3))</f>
        <v>3.5</v>
      </c>
    </row>
    <row r="4" spans="1:12" ht="19.899999999999999" customHeight="1">
      <c r="A4" s="8">
        <v>2</v>
      </c>
      <c r="B4" s="8" t="s">
        <v>38</v>
      </c>
      <c r="C4" s="17"/>
      <c r="D4" s="42"/>
      <c r="E4" s="43" t="str">
        <f t="shared" ref="E4:E35" si="3">IF(ISBLANK(D4),"",D4/D$2)</f>
        <v/>
      </c>
      <c r="F4" s="31" t="str">
        <f t="shared" ref="F4:F35" si="4">IFERROR(E4*100+C4,"")</f>
        <v/>
      </c>
      <c r="G4" s="32" t="str">
        <f t="shared" ref="G4:G35" si="5">IF(F4="","",IF(ROUND(F4,0)&gt;=91,"5.0",IF(ROUND(F4,0)&gt;=81,"4.5",IF(ROUND(F4,0)&gt;=71,"4.0",IF(ROUND(F4,0)&gt;=61,"3.5",IF(ROUND(F4,0)&gt;=51,"3.0","2.0"))))))</f>
        <v/>
      </c>
      <c r="H4" s="51"/>
      <c r="I4" s="52" t="str">
        <f t="shared" si="0"/>
        <v/>
      </c>
      <c r="J4" s="53" t="str">
        <f t="shared" si="1"/>
        <v/>
      </c>
      <c r="L4" s="54" t="str">
        <f t="shared" si="2"/>
        <v/>
      </c>
    </row>
    <row r="5" spans="1:12" ht="19.899999999999999" customHeight="1">
      <c r="A5" s="8">
        <v>3</v>
      </c>
      <c r="B5" s="8" t="s">
        <v>39</v>
      </c>
      <c r="C5" s="17"/>
      <c r="D5" s="42">
        <v>15</v>
      </c>
      <c r="E5" s="43">
        <f t="shared" si="3"/>
        <v>0.7142857142857143</v>
      </c>
      <c r="F5" s="31">
        <f t="shared" si="4"/>
        <v>71.428571428571431</v>
      </c>
      <c r="G5" s="32" t="str">
        <f t="shared" si="5"/>
        <v>4.0</v>
      </c>
      <c r="H5" s="51"/>
      <c r="I5" s="52" t="str">
        <f t="shared" si="0"/>
        <v/>
      </c>
      <c r="J5" s="53" t="str">
        <f t="shared" si="1"/>
        <v/>
      </c>
      <c r="L5" s="54" t="str">
        <f t="shared" si="2"/>
        <v>4.0</v>
      </c>
    </row>
    <row r="6" spans="1:12" ht="19.899999999999999" customHeight="1">
      <c r="A6" s="8">
        <v>4</v>
      </c>
      <c r="B6" s="8" t="s">
        <v>40</v>
      </c>
      <c r="C6" s="17"/>
      <c r="D6" s="42">
        <v>11</v>
      </c>
      <c r="E6" s="43">
        <f t="shared" si="3"/>
        <v>0.52380952380952384</v>
      </c>
      <c r="F6" s="31">
        <f t="shared" si="4"/>
        <v>52.380952380952387</v>
      </c>
      <c r="G6" s="32" t="str">
        <f t="shared" si="5"/>
        <v>3.0</v>
      </c>
      <c r="H6" s="51"/>
      <c r="I6" s="52" t="str">
        <f t="shared" si="0"/>
        <v/>
      </c>
      <c r="J6" s="53" t="str">
        <f t="shared" si="1"/>
        <v/>
      </c>
      <c r="L6" s="54" t="str">
        <f t="shared" si="2"/>
        <v>3.0</v>
      </c>
    </row>
    <row r="7" spans="1:12" ht="19.899999999999999" customHeight="1">
      <c r="A7" s="8">
        <v>5</v>
      </c>
      <c r="B7" s="8" t="s">
        <v>41</v>
      </c>
      <c r="C7" s="17"/>
      <c r="D7" s="42">
        <v>15</v>
      </c>
      <c r="E7" s="43">
        <f t="shared" si="3"/>
        <v>0.7142857142857143</v>
      </c>
      <c r="F7" s="31">
        <f t="shared" si="4"/>
        <v>71.428571428571431</v>
      </c>
      <c r="G7" s="32" t="str">
        <f t="shared" si="5"/>
        <v>4.0</v>
      </c>
      <c r="H7" s="51"/>
      <c r="I7" s="52" t="str">
        <f t="shared" si="0"/>
        <v/>
      </c>
      <c r="J7" s="53" t="str">
        <f t="shared" si="1"/>
        <v/>
      </c>
      <c r="L7" s="54" t="str">
        <f t="shared" si="2"/>
        <v>4.0</v>
      </c>
    </row>
    <row r="8" spans="1:12" ht="19.899999999999999" customHeight="1">
      <c r="A8" s="8">
        <v>6</v>
      </c>
      <c r="B8" s="8" t="s">
        <v>42</v>
      </c>
      <c r="C8" s="17"/>
      <c r="D8" s="42">
        <v>11</v>
      </c>
      <c r="E8" s="43">
        <f t="shared" si="3"/>
        <v>0.52380952380952384</v>
      </c>
      <c r="F8" s="31">
        <f t="shared" si="4"/>
        <v>52.380952380952387</v>
      </c>
      <c r="G8" s="32" t="str">
        <f t="shared" si="5"/>
        <v>3.0</v>
      </c>
      <c r="H8" s="51"/>
      <c r="I8" s="52" t="str">
        <f t="shared" si="0"/>
        <v/>
      </c>
      <c r="J8" s="53" t="str">
        <f t="shared" si="1"/>
        <v/>
      </c>
      <c r="L8" s="54" t="str">
        <f t="shared" si="2"/>
        <v>3.0</v>
      </c>
    </row>
    <row r="9" spans="1:12" ht="19.899999999999999" customHeight="1">
      <c r="A9" s="8">
        <v>7</v>
      </c>
      <c r="B9" s="8" t="s">
        <v>43</v>
      </c>
      <c r="C9" s="17"/>
      <c r="D9" s="42">
        <v>7</v>
      </c>
      <c r="E9" s="43">
        <f t="shared" si="3"/>
        <v>0.33333333333333331</v>
      </c>
      <c r="F9" s="31">
        <f t="shared" si="4"/>
        <v>33.333333333333329</v>
      </c>
      <c r="G9" s="32" t="str">
        <f t="shared" si="5"/>
        <v>2.0</v>
      </c>
      <c r="H9" s="51">
        <v>19</v>
      </c>
      <c r="I9" s="52">
        <f t="shared" si="0"/>
        <v>90.476190476190482</v>
      </c>
      <c r="J9" s="53" t="str">
        <f t="shared" si="1"/>
        <v>3.0</v>
      </c>
      <c r="L9" s="54" t="str">
        <f t="shared" si="2"/>
        <v>3.0</v>
      </c>
    </row>
    <row r="10" spans="1:12" ht="19.899999999999999" customHeight="1">
      <c r="A10" s="8">
        <v>8</v>
      </c>
      <c r="B10" s="8" t="s">
        <v>44</v>
      </c>
      <c r="C10" s="17"/>
      <c r="D10" s="42">
        <v>20</v>
      </c>
      <c r="E10" s="43">
        <f t="shared" si="3"/>
        <v>0.95238095238095233</v>
      </c>
      <c r="F10" s="31">
        <f t="shared" si="4"/>
        <v>95.238095238095227</v>
      </c>
      <c r="G10" s="32" t="str">
        <f t="shared" si="5"/>
        <v>5.0</v>
      </c>
      <c r="H10" s="51"/>
      <c r="I10" s="52" t="str">
        <f t="shared" si="0"/>
        <v/>
      </c>
      <c r="J10" s="53" t="str">
        <f t="shared" si="1"/>
        <v/>
      </c>
      <c r="L10" s="54" t="str">
        <f t="shared" si="2"/>
        <v>5.0</v>
      </c>
    </row>
    <row r="11" spans="1:12" ht="19.899999999999999" customHeight="1">
      <c r="A11" s="8">
        <v>9</v>
      </c>
      <c r="B11" s="8" t="s">
        <v>45</v>
      </c>
      <c r="C11" s="17"/>
      <c r="D11" s="42">
        <v>21</v>
      </c>
      <c r="E11" s="43">
        <f t="shared" si="3"/>
        <v>1</v>
      </c>
      <c r="F11" s="31">
        <f t="shared" si="4"/>
        <v>100</v>
      </c>
      <c r="G11" s="32" t="str">
        <f t="shared" si="5"/>
        <v>5.0</v>
      </c>
      <c r="H11" s="51"/>
      <c r="I11" s="52" t="str">
        <f t="shared" si="0"/>
        <v/>
      </c>
      <c r="J11" s="53" t="str">
        <f t="shared" si="1"/>
        <v/>
      </c>
      <c r="L11" s="54" t="str">
        <f t="shared" si="2"/>
        <v>5.0</v>
      </c>
    </row>
    <row r="12" spans="1:12" ht="19.899999999999999" customHeight="1">
      <c r="A12" s="8">
        <v>10</v>
      </c>
      <c r="B12" s="8" t="s">
        <v>46</v>
      </c>
      <c r="C12" s="17"/>
      <c r="D12" s="42">
        <v>19</v>
      </c>
      <c r="E12" s="43">
        <f t="shared" si="3"/>
        <v>0.90476190476190477</v>
      </c>
      <c r="F12" s="31">
        <f t="shared" si="4"/>
        <v>90.476190476190482</v>
      </c>
      <c r="G12" s="32" t="str">
        <f t="shared" si="5"/>
        <v>4.5</v>
      </c>
      <c r="H12" s="51"/>
      <c r="I12" s="52" t="str">
        <f t="shared" si="0"/>
        <v/>
      </c>
      <c r="J12" s="53" t="str">
        <f t="shared" si="1"/>
        <v/>
      </c>
      <c r="L12" s="54" t="str">
        <f t="shared" si="2"/>
        <v>4.5</v>
      </c>
    </row>
    <row r="13" spans="1:12" ht="19.899999999999999" customHeight="1">
      <c r="A13" s="8">
        <v>11</v>
      </c>
      <c r="B13" s="8" t="s">
        <v>47</v>
      </c>
      <c r="C13" s="17"/>
      <c r="D13" s="42">
        <v>17</v>
      </c>
      <c r="E13" s="43">
        <f t="shared" si="3"/>
        <v>0.80952380952380953</v>
      </c>
      <c r="F13" s="31">
        <f t="shared" si="4"/>
        <v>80.952380952380949</v>
      </c>
      <c r="G13" s="32" t="str">
        <f t="shared" si="5"/>
        <v>4.5</v>
      </c>
      <c r="H13" s="51"/>
      <c r="I13" s="52" t="str">
        <f t="shared" si="0"/>
        <v/>
      </c>
      <c r="J13" s="53" t="str">
        <f t="shared" si="1"/>
        <v/>
      </c>
      <c r="L13" s="54" t="str">
        <f t="shared" si="2"/>
        <v>4.5</v>
      </c>
    </row>
    <row r="14" spans="1:12" ht="19.899999999999999" customHeight="1">
      <c r="A14" s="8">
        <v>12</v>
      </c>
      <c r="B14" s="8" t="s">
        <v>48</v>
      </c>
      <c r="C14" s="17"/>
      <c r="D14" s="42">
        <v>14</v>
      </c>
      <c r="E14" s="43">
        <f t="shared" si="3"/>
        <v>0.66666666666666663</v>
      </c>
      <c r="F14" s="31">
        <f t="shared" si="4"/>
        <v>66.666666666666657</v>
      </c>
      <c r="G14" s="32" t="str">
        <f t="shared" si="5"/>
        <v>3.5</v>
      </c>
      <c r="H14" s="51"/>
      <c r="I14" s="52" t="str">
        <f t="shared" si="0"/>
        <v/>
      </c>
      <c r="J14" s="53" t="str">
        <f t="shared" si="1"/>
        <v/>
      </c>
      <c r="L14" s="54" t="str">
        <f t="shared" si="2"/>
        <v>3.5</v>
      </c>
    </row>
    <row r="15" spans="1:12" ht="19.899999999999999" customHeight="1">
      <c r="A15" s="8">
        <v>13</v>
      </c>
      <c r="B15" s="8" t="s">
        <v>49</v>
      </c>
      <c r="C15" s="17"/>
      <c r="D15" s="42">
        <v>20</v>
      </c>
      <c r="E15" s="43">
        <f t="shared" si="3"/>
        <v>0.95238095238095233</v>
      </c>
      <c r="F15" s="31">
        <f t="shared" si="4"/>
        <v>95.238095238095227</v>
      </c>
      <c r="G15" s="32" t="str">
        <f t="shared" si="5"/>
        <v>5.0</v>
      </c>
      <c r="H15" s="51"/>
      <c r="I15" s="52" t="str">
        <f t="shared" si="0"/>
        <v/>
      </c>
      <c r="J15" s="53" t="str">
        <f t="shared" si="1"/>
        <v/>
      </c>
      <c r="L15" s="54" t="str">
        <f t="shared" si="2"/>
        <v>5.0</v>
      </c>
    </row>
    <row r="16" spans="1:12" ht="19.899999999999999" customHeight="1">
      <c r="A16" s="8">
        <v>14</v>
      </c>
      <c r="B16" s="8" t="s">
        <v>50</v>
      </c>
      <c r="C16" s="17"/>
      <c r="D16" s="42"/>
      <c r="E16" s="43" t="str">
        <f t="shared" si="3"/>
        <v/>
      </c>
      <c r="F16" s="31" t="str">
        <f t="shared" si="4"/>
        <v/>
      </c>
      <c r="G16" s="32" t="str">
        <f t="shared" si="5"/>
        <v/>
      </c>
      <c r="H16" s="51"/>
      <c r="I16" s="52" t="str">
        <f t="shared" si="0"/>
        <v/>
      </c>
      <c r="J16" s="53" t="str">
        <f t="shared" si="1"/>
        <v/>
      </c>
      <c r="L16" s="54" t="str">
        <f t="shared" si="2"/>
        <v/>
      </c>
    </row>
    <row r="17" spans="1:12" ht="19.899999999999999" customHeight="1">
      <c r="A17" s="8">
        <v>15</v>
      </c>
      <c r="B17" s="8" t="s">
        <v>51</v>
      </c>
      <c r="C17" s="17"/>
      <c r="D17" s="42"/>
      <c r="E17" s="43" t="str">
        <f t="shared" si="3"/>
        <v/>
      </c>
      <c r="F17" s="31" t="str">
        <f t="shared" si="4"/>
        <v/>
      </c>
      <c r="G17" s="32" t="str">
        <f t="shared" si="5"/>
        <v/>
      </c>
      <c r="H17" s="51"/>
      <c r="I17" s="52" t="str">
        <f t="shared" si="0"/>
        <v/>
      </c>
      <c r="J17" s="53" t="str">
        <f t="shared" si="1"/>
        <v/>
      </c>
      <c r="L17" s="54" t="str">
        <f t="shared" si="2"/>
        <v/>
      </c>
    </row>
    <row r="18" spans="1:12" ht="19.899999999999999" customHeight="1">
      <c r="A18" s="8">
        <v>16</v>
      </c>
      <c r="B18" s="8" t="s">
        <v>52</v>
      </c>
      <c r="C18" s="17"/>
      <c r="D18" s="42"/>
      <c r="E18" s="43" t="str">
        <f t="shared" si="3"/>
        <v/>
      </c>
      <c r="F18" s="31" t="str">
        <f t="shared" si="4"/>
        <v/>
      </c>
      <c r="G18" s="32" t="str">
        <f t="shared" si="5"/>
        <v/>
      </c>
      <c r="H18" s="51"/>
      <c r="I18" s="52" t="str">
        <f t="shared" si="0"/>
        <v/>
      </c>
      <c r="J18" s="53" t="str">
        <f t="shared" si="1"/>
        <v/>
      </c>
      <c r="L18" s="54" t="str">
        <f t="shared" si="2"/>
        <v/>
      </c>
    </row>
    <row r="19" spans="1:12" ht="19.899999999999999" customHeight="1">
      <c r="A19" s="8">
        <v>17</v>
      </c>
      <c r="B19" s="8" t="s">
        <v>53</v>
      </c>
      <c r="C19" s="17"/>
      <c r="D19" s="42">
        <v>17</v>
      </c>
      <c r="E19" s="43">
        <f t="shared" si="3"/>
        <v>0.80952380952380953</v>
      </c>
      <c r="F19" s="31">
        <f t="shared" si="4"/>
        <v>80.952380952380949</v>
      </c>
      <c r="G19" s="32" t="str">
        <f t="shared" si="5"/>
        <v>4.5</v>
      </c>
      <c r="H19" s="51"/>
      <c r="I19" s="52" t="str">
        <f t="shared" si="0"/>
        <v/>
      </c>
      <c r="J19" s="53" t="str">
        <f t="shared" si="1"/>
        <v/>
      </c>
      <c r="L19" s="54" t="str">
        <f t="shared" si="2"/>
        <v>4.5</v>
      </c>
    </row>
    <row r="20" spans="1:12" ht="19.899999999999999" customHeight="1">
      <c r="A20" s="8">
        <v>18</v>
      </c>
      <c r="B20" s="8" t="s">
        <v>54</v>
      </c>
      <c r="C20" s="17"/>
      <c r="D20" s="42">
        <v>18</v>
      </c>
      <c r="E20" s="43">
        <f t="shared" si="3"/>
        <v>0.8571428571428571</v>
      </c>
      <c r="F20" s="31">
        <f t="shared" si="4"/>
        <v>85.714285714285708</v>
      </c>
      <c r="G20" s="32" t="str">
        <f t="shared" si="5"/>
        <v>4.5</v>
      </c>
      <c r="H20" s="51"/>
      <c r="I20" s="52" t="str">
        <f t="shared" si="0"/>
        <v/>
      </c>
      <c r="J20" s="53" t="str">
        <f t="shared" si="1"/>
        <v/>
      </c>
      <c r="L20" s="54" t="str">
        <f t="shared" si="2"/>
        <v>4.5</v>
      </c>
    </row>
    <row r="21" spans="1:12" ht="19.899999999999999" customHeight="1">
      <c r="A21" s="8">
        <v>19</v>
      </c>
      <c r="B21" s="8" t="s">
        <v>55</v>
      </c>
      <c r="C21" s="17"/>
      <c r="D21" s="42">
        <v>18</v>
      </c>
      <c r="E21" s="43">
        <f t="shared" si="3"/>
        <v>0.8571428571428571</v>
      </c>
      <c r="F21" s="31">
        <f t="shared" si="4"/>
        <v>85.714285714285708</v>
      </c>
      <c r="G21" s="32" t="str">
        <f t="shared" si="5"/>
        <v>4.5</v>
      </c>
      <c r="H21" s="51"/>
      <c r="I21" s="52" t="str">
        <f t="shared" si="0"/>
        <v/>
      </c>
      <c r="J21" s="53" t="str">
        <f t="shared" si="1"/>
        <v/>
      </c>
      <c r="L21" s="54" t="str">
        <f t="shared" si="2"/>
        <v>4.5</v>
      </c>
    </row>
    <row r="22" spans="1:12" ht="19.899999999999999" customHeight="1">
      <c r="A22" s="8">
        <v>20</v>
      </c>
      <c r="B22" s="8" t="s">
        <v>56</v>
      </c>
      <c r="C22" s="17"/>
      <c r="D22" s="42">
        <v>16</v>
      </c>
      <c r="E22" s="43">
        <f t="shared" si="3"/>
        <v>0.76190476190476186</v>
      </c>
      <c r="F22" s="31">
        <f t="shared" si="4"/>
        <v>76.19047619047619</v>
      </c>
      <c r="G22" s="32" t="str">
        <f t="shared" si="5"/>
        <v>4.0</v>
      </c>
      <c r="H22" s="51"/>
      <c r="I22" s="52" t="str">
        <f t="shared" si="0"/>
        <v/>
      </c>
      <c r="J22" s="53" t="str">
        <f t="shared" si="1"/>
        <v/>
      </c>
      <c r="L22" s="54" t="str">
        <f t="shared" si="2"/>
        <v>4.0</v>
      </c>
    </row>
    <row r="23" spans="1:12" ht="19.899999999999999" customHeight="1">
      <c r="A23" s="8">
        <v>21</v>
      </c>
      <c r="B23" s="8" t="s">
        <v>57</v>
      </c>
      <c r="C23" s="17"/>
      <c r="D23" s="42">
        <v>16</v>
      </c>
      <c r="E23" s="43">
        <f t="shared" si="3"/>
        <v>0.76190476190476186</v>
      </c>
      <c r="F23" s="31">
        <f t="shared" si="4"/>
        <v>76.19047619047619</v>
      </c>
      <c r="G23" s="32" t="str">
        <f t="shared" si="5"/>
        <v>4.0</v>
      </c>
      <c r="H23" s="51"/>
      <c r="I23" s="52" t="str">
        <f t="shared" si="0"/>
        <v/>
      </c>
      <c r="J23" s="53" t="str">
        <f t="shared" si="1"/>
        <v/>
      </c>
      <c r="L23" s="54" t="str">
        <f t="shared" si="2"/>
        <v>4.0</v>
      </c>
    </row>
    <row r="24" spans="1:12" ht="19.899999999999999" customHeight="1">
      <c r="A24" s="8">
        <v>22</v>
      </c>
      <c r="B24" s="8" t="s">
        <v>58</v>
      </c>
      <c r="C24" s="17"/>
      <c r="D24" s="42"/>
      <c r="E24" s="43" t="str">
        <f t="shared" si="3"/>
        <v/>
      </c>
      <c r="F24" s="31" t="str">
        <f t="shared" si="4"/>
        <v/>
      </c>
      <c r="G24" s="32" t="s">
        <v>28</v>
      </c>
      <c r="H24" s="51"/>
      <c r="I24" s="52" t="str">
        <f t="shared" si="0"/>
        <v/>
      </c>
      <c r="J24" s="53" t="str">
        <f t="shared" si="1"/>
        <v/>
      </c>
      <c r="L24" s="54" t="str">
        <f t="shared" si="2"/>
        <v>5.0</v>
      </c>
    </row>
    <row r="25" spans="1:12" ht="19.899999999999999" customHeight="1">
      <c r="A25" s="8">
        <v>23</v>
      </c>
      <c r="B25" s="8" t="s">
        <v>59</v>
      </c>
      <c r="C25" s="17"/>
      <c r="D25" s="42">
        <v>14</v>
      </c>
      <c r="E25" s="43">
        <f t="shared" si="3"/>
        <v>0.66666666666666663</v>
      </c>
      <c r="F25" s="31">
        <f t="shared" si="4"/>
        <v>66.666666666666657</v>
      </c>
      <c r="G25" s="32" t="str">
        <f t="shared" si="5"/>
        <v>3.5</v>
      </c>
      <c r="H25" s="51"/>
      <c r="I25" s="52" t="str">
        <f t="shared" si="0"/>
        <v/>
      </c>
      <c r="J25" s="53" t="str">
        <f t="shared" si="1"/>
        <v/>
      </c>
      <c r="L25" s="54" t="str">
        <f t="shared" si="2"/>
        <v>3.5</v>
      </c>
    </row>
    <row r="26" spans="1:12" ht="19.899999999999999" customHeight="1">
      <c r="A26" s="8">
        <v>24</v>
      </c>
      <c r="B26" s="8" t="s">
        <v>60</v>
      </c>
      <c r="C26" s="17"/>
      <c r="D26" s="42">
        <v>13</v>
      </c>
      <c r="E26" s="43">
        <f t="shared" si="3"/>
        <v>0.61904761904761907</v>
      </c>
      <c r="F26" s="31">
        <f t="shared" si="4"/>
        <v>61.904761904761905</v>
      </c>
      <c r="G26" s="32" t="str">
        <f t="shared" si="5"/>
        <v>3.5</v>
      </c>
      <c r="H26" s="51"/>
      <c r="I26" s="52" t="str">
        <f t="shared" si="0"/>
        <v/>
      </c>
      <c r="J26" s="53" t="str">
        <f t="shared" si="1"/>
        <v/>
      </c>
      <c r="L26" s="54" t="str">
        <f t="shared" si="2"/>
        <v>3.5</v>
      </c>
    </row>
    <row r="27" spans="1:12" ht="19.899999999999999" customHeight="1">
      <c r="A27" s="8">
        <v>25</v>
      </c>
      <c r="B27" s="8" t="s">
        <v>61</v>
      </c>
      <c r="C27" s="17"/>
      <c r="D27" s="42">
        <v>17</v>
      </c>
      <c r="E27" s="43">
        <f t="shared" si="3"/>
        <v>0.80952380952380953</v>
      </c>
      <c r="F27" s="31">
        <f t="shared" si="4"/>
        <v>80.952380952380949</v>
      </c>
      <c r="G27" s="32" t="str">
        <f t="shared" si="5"/>
        <v>4.5</v>
      </c>
      <c r="H27" s="51"/>
      <c r="I27" s="52" t="str">
        <f t="shared" si="0"/>
        <v/>
      </c>
      <c r="J27" s="53" t="str">
        <f t="shared" si="1"/>
        <v/>
      </c>
      <c r="L27" s="54" t="str">
        <f t="shared" si="2"/>
        <v>4.5</v>
      </c>
    </row>
    <row r="28" spans="1:12" ht="19.899999999999999" customHeight="1">
      <c r="A28" s="8">
        <v>26</v>
      </c>
      <c r="B28" s="8" t="s">
        <v>62</v>
      </c>
      <c r="C28" s="17"/>
      <c r="D28" s="42">
        <v>16</v>
      </c>
      <c r="E28" s="43">
        <f t="shared" si="3"/>
        <v>0.76190476190476186</v>
      </c>
      <c r="F28" s="31">
        <f t="shared" si="4"/>
        <v>76.19047619047619</v>
      </c>
      <c r="G28" s="32" t="str">
        <f t="shared" si="5"/>
        <v>4.0</v>
      </c>
      <c r="H28" s="51"/>
      <c r="I28" s="52" t="str">
        <f t="shared" si="0"/>
        <v/>
      </c>
      <c r="J28" s="53" t="str">
        <f t="shared" si="1"/>
        <v/>
      </c>
      <c r="L28" s="54" t="str">
        <f t="shared" si="2"/>
        <v>4.0</v>
      </c>
    </row>
    <row r="29" spans="1:12" ht="19.899999999999999" customHeight="1">
      <c r="A29" s="8">
        <v>27</v>
      </c>
      <c r="B29" s="8" t="s">
        <v>63</v>
      </c>
      <c r="C29" s="17"/>
      <c r="D29" s="42">
        <v>18</v>
      </c>
      <c r="E29" s="43">
        <f t="shared" si="3"/>
        <v>0.8571428571428571</v>
      </c>
      <c r="F29" s="31">
        <f t="shared" si="4"/>
        <v>85.714285714285708</v>
      </c>
      <c r="G29" s="32" t="str">
        <f t="shared" si="5"/>
        <v>4.5</v>
      </c>
      <c r="H29" s="51"/>
      <c r="I29" s="52" t="str">
        <f t="shared" si="0"/>
        <v/>
      </c>
      <c r="J29" s="53" t="str">
        <f t="shared" si="1"/>
        <v/>
      </c>
      <c r="L29" s="54" t="str">
        <f t="shared" si="2"/>
        <v>4.5</v>
      </c>
    </row>
    <row r="30" spans="1:12" ht="19.899999999999999" customHeight="1">
      <c r="A30" s="8">
        <v>28</v>
      </c>
      <c r="B30" s="8" t="s">
        <v>64</v>
      </c>
      <c r="C30" s="17"/>
      <c r="D30" s="42">
        <v>11</v>
      </c>
      <c r="E30" s="43">
        <f t="shared" si="3"/>
        <v>0.52380952380952384</v>
      </c>
      <c r="F30" s="31">
        <f t="shared" si="4"/>
        <v>52.380952380952387</v>
      </c>
      <c r="G30" s="32" t="str">
        <f t="shared" si="5"/>
        <v>3.0</v>
      </c>
      <c r="H30" s="51"/>
      <c r="I30" s="52" t="str">
        <f t="shared" si="0"/>
        <v/>
      </c>
      <c r="J30" s="53" t="str">
        <f t="shared" si="1"/>
        <v/>
      </c>
      <c r="L30" s="54" t="str">
        <f t="shared" si="2"/>
        <v>3.0</v>
      </c>
    </row>
    <row r="31" spans="1:12" ht="19.899999999999999" customHeight="1">
      <c r="A31" s="8">
        <v>29</v>
      </c>
      <c r="B31" s="8" t="s">
        <v>65</v>
      </c>
      <c r="C31" s="17"/>
      <c r="D31" s="42">
        <v>16</v>
      </c>
      <c r="E31" s="43">
        <f t="shared" si="3"/>
        <v>0.76190476190476186</v>
      </c>
      <c r="F31" s="31">
        <f t="shared" si="4"/>
        <v>76.19047619047619</v>
      </c>
      <c r="G31" s="32" t="str">
        <f t="shared" si="5"/>
        <v>4.0</v>
      </c>
      <c r="H31" s="51"/>
      <c r="I31" s="52" t="str">
        <f t="shared" si="0"/>
        <v/>
      </c>
      <c r="J31" s="53" t="str">
        <f t="shared" si="1"/>
        <v/>
      </c>
      <c r="L31" s="54" t="str">
        <f t="shared" si="2"/>
        <v>4.0</v>
      </c>
    </row>
    <row r="32" spans="1:12" ht="19.899999999999999" customHeight="1">
      <c r="A32" s="8">
        <v>30</v>
      </c>
      <c r="B32" s="8" t="s">
        <v>66</v>
      </c>
      <c r="C32" s="17"/>
      <c r="D32" s="42"/>
      <c r="E32" s="43" t="str">
        <f t="shared" si="3"/>
        <v/>
      </c>
      <c r="F32" s="31" t="str">
        <f t="shared" si="4"/>
        <v/>
      </c>
      <c r="G32" s="32" t="str">
        <f t="shared" si="5"/>
        <v/>
      </c>
      <c r="H32" s="51"/>
      <c r="I32" s="52" t="str">
        <f t="shared" si="0"/>
        <v/>
      </c>
      <c r="J32" s="53" t="str">
        <f t="shared" si="1"/>
        <v/>
      </c>
      <c r="L32" s="54" t="str">
        <f t="shared" si="2"/>
        <v/>
      </c>
    </row>
    <row r="33" spans="1:12" ht="19.899999999999999" customHeight="1">
      <c r="A33" s="8">
        <v>31</v>
      </c>
      <c r="B33" s="8" t="s">
        <v>67</v>
      </c>
      <c r="C33" s="17"/>
      <c r="D33" s="42">
        <v>21</v>
      </c>
      <c r="E33" s="43">
        <f t="shared" si="3"/>
        <v>1</v>
      </c>
      <c r="F33" s="31">
        <f t="shared" si="4"/>
        <v>100</v>
      </c>
      <c r="G33" s="32" t="str">
        <f t="shared" si="5"/>
        <v>5.0</v>
      </c>
      <c r="H33" s="51"/>
      <c r="I33" s="52" t="str">
        <f t="shared" si="0"/>
        <v/>
      </c>
      <c r="J33" s="53" t="str">
        <f t="shared" si="1"/>
        <v/>
      </c>
      <c r="L33" s="54" t="str">
        <f t="shared" si="2"/>
        <v>5.0</v>
      </c>
    </row>
    <row r="34" spans="1:12" ht="19.899999999999999" customHeight="1">
      <c r="A34" s="8">
        <v>32</v>
      </c>
      <c r="B34" s="8" t="s">
        <v>68</v>
      </c>
      <c r="C34" s="17"/>
      <c r="D34" s="42">
        <v>20</v>
      </c>
      <c r="E34" s="43">
        <f t="shared" si="3"/>
        <v>0.95238095238095233</v>
      </c>
      <c r="F34" s="31">
        <f t="shared" si="4"/>
        <v>95.238095238095227</v>
      </c>
      <c r="G34" s="32" t="str">
        <f t="shared" si="5"/>
        <v>5.0</v>
      </c>
      <c r="H34" s="51"/>
      <c r="I34" s="52" t="str">
        <f t="shared" si="0"/>
        <v/>
      </c>
      <c r="J34" s="53" t="str">
        <f t="shared" si="1"/>
        <v/>
      </c>
      <c r="L34" s="54" t="str">
        <f t="shared" si="2"/>
        <v>5.0</v>
      </c>
    </row>
    <row r="35" spans="1:12" ht="19.899999999999999" customHeight="1">
      <c r="A35" s="8">
        <v>33</v>
      </c>
      <c r="B35" s="8" t="s">
        <v>69</v>
      </c>
      <c r="C35" s="17"/>
      <c r="D35" s="42">
        <v>15</v>
      </c>
      <c r="E35" s="43">
        <f t="shared" si="3"/>
        <v>0.7142857142857143</v>
      </c>
      <c r="F35" s="31">
        <f t="shared" si="4"/>
        <v>71.428571428571431</v>
      </c>
      <c r="G35" s="32" t="str">
        <f t="shared" si="5"/>
        <v>4.0</v>
      </c>
      <c r="H35" s="51"/>
      <c r="I35" s="52" t="str">
        <f t="shared" si="0"/>
        <v/>
      </c>
      <c r="J35" s="53" t="str">
        <f t="shared" si="1"/>
        <v/>
      </c>
      <c r="L35" s="54" t="str">
        <f t="shared" si="2"/>
        <v>4.0</v>
      </c>
    </row>
    <row r="36" spans="1:12" ht="25.15" customHeight="1">
      <c r="E36" s="10">
        <f>IFERROR(AVERAGE(E$3:E35),"")</f>
        <v>0.75661375661375696</v>
      </c>
      <c r="H36"/>
      <c r="I36"/>
      <c r="K36" s="5"/>
    </row>
    <row r="37" spans="1:12" s="11" customFormat="1" ht="20.100000000000001" customHeight="1" thickBot="1">
      <c r="H37"/>
      <c r="I37"/>
      <c r="K37" s="55"/>
    </row>
    <row r="38" spans="1:12" ht="19.899999999999999" customHeight="1">
      <c r="D38" s="12" t="s">
        <v>4</v>
      </c>
      <c r="E38" s="13">
        <f>COUNTIF(E$3:E35,"&gt;50%")</f>
        <v>26</v>
      </c>
      <c r="F38" s="33" t="s">
        <v>28</v>
      </c>
      <c r="G38" s="33">
        <f t="shared" ref="G38:G43" si="6">COUNTIF(G$3:G$35,F38)</f>
        <v>6</v>
      </c>
      <c r="H38" s="56" t="str">
        <f>IFERROR(G38/$R$44,"")</f>
        <v/>
      </c>
      <c r="I38" s="33" t="s">
        <v>28</v>
      </c>
      <c r="J38" s="33">
        <f t="shared" ref="J38:J43" si="7">COUNTIF(J$3:J$35,F38)</f>
        <v>0</v>
      </c>
      <c r="L38" s="33">
        <f t="shared" ref="L38:L43" si="8">COUNTIF(L$3:L$35,F38)</f>
        <v>6</v>
      </c>
    </row>
    <row r="39" spans="1:12" ht="19.899999999999999" customHeight="1" thickBot="1">
      <c r="D39" s="14" t="s">
        <v>5</v>
      </c>
      <c r="E39" s="15">
        <f>COUNTIF(E$3:E35,"&lt;=50%")</f>
        <v>1</v>
      </c>
      <c r="F39" s="34" t="s">
        <v>29</v>
      </c>
      <c r="G39" s="34">
        <f t="shared" si="6"/>
        <v>7</v>
      </c>
      <c r="H39" s="56" t="str">
        <f t="shared" ref="H39:H43" si="9">IFERROR(G39/$R$44,"")</f>
        <v/>
      </c>
      <c r="I39" s="34" t="s">
        <v>29</v>
      </c>
      <c r="J39" s="34">
        <f t="shared" si="7"/>
        <v>0</v>
      </c>
      <c r="L39" s="34">
        <f t="shared" si="8"/>
        <v>7</v>
      </c>
    </row>
    <row r="40" spans="1:12" ht="19.899999999999999" customHeight="1">
      <c r="F40" s="34" t="s">
        <v>30</v>
      </c>
      <c r="G40" s="34">
        <f t="shared" si="6"/>
        <v>7</v>
      </c>
      <c r="H40" s="56" t="str">
        <f t="shared" si="9"/>
        <v/>
      </c>
      <c r="I40" s="34" t="s">
        <v>30</v>
      </c>
      <c r="J40" s="34">
        <f t="shared" si="7"/>
        <v>0</v>
      </c>
      <c r="L40" s="34">
        <f t="shared" si="8"/>
        <v>7</v>
      </c>
    </row>
    <row r="41" spans="1:12" ht="19.899999999999999" customHeight="1">
      <c r="F41" s="34" t="s">
        <v>31</v>
      </c>
      <c r="G41" s="34">
        <f t="shared" si="6"/>
        <v>4</v>
      </c>
      <c r="H41" s="56" t="str">
        <f t="shared" si="9"/>
        <v/>
      </c>
      <c r="I41" s="34" t="s">
        <v>31</v>
      </c>
      <c r="J41" s="34">
        <f t="shared" si="7"/>
        <v>0</v>
      </c>
      <c r="L41" s="34">
        <f t="shared" si="8"/>
        <v>4</v>
      </c>
    </row>
    <row r="42" spans="1:12" ht="19.899999999999999" customHeight="1">
      <c r="F42" s="34" t="s">
        <v>32</v>
      </c>
      <c r="G42" s="34">
        <f t="shared" si="6"/>
        <v>3</v>
      </c>
      <c r="H42" s="56" t="str">
        <f t="shared" si="9"/>
        <v/>
      </c>
      <c r="I42" s="34" t="s">
        <v>32</v>
      </c>
      <c r="J42" s="34">
        <f t="shared" si="7"/>
        <v>1</v>
      </c>
      <c r="L42" s="34">
        <f t="shared" si="8"/>
        <v>4</v>
      </c>
    </row>
    <row r="43" spans="1:12" ht="19.899999999999999" customHeight="1" thickBot="1">
      <c r="F43" s="35" t="s">
        <v>33</v>
      </c>
      <c r="G43" s="35">
        <f t="shared" si="6"/>
        <v>1</v>
      </c>
      <c r="H43" s="56" t="str">
        <f t="shared" si="9"/>
        <v/>
      </c>
      <c r="I43" s="35" t="s">
        <v>33</v>
      </c>
      <c r="J43" s="35">
        <f t="shared" si="7"/>
        <v>0</v>
      </c>
      <c r="L43" s="35">
        <f t="shared" si="8"/>
        <v>0</v>
      </c>
    </row>
    <row r="44" spans="1:12" ht="19.899999999999999" customHeight="1">
      <c r="F44" s="36" t="s">
        <v>34</v>
      </c>
      <c r="G44" s="37">
        <f>SUM(G38:G43)</f>
        <v>28</v>
      </c>
      <c r="H44" s="37"/>
      <c r="I44" s="36" t="s">
        <v>34</v>
      </c>
      <c r="J44" s="37">
        <f>SUM(J38:J43)</f>
        <v>1</v>
      </c>
      <c r="L44" s="37">
        <f>SUM(L38:L43)</f>
        <v>28</v>
      </c>
    </row>
  </sheetData>
  <conditionalFormatting sqref="C3:C35">
    <cfRule type="cellIs" dxfId="77" priority="30" operator="lessThan">
      <formula>0</formula>
    </cfRule>
    <cfRule type="cellIs" dxfId="76" priority="31" operator="greaterThan">
      <formula>0</formula>
    </cfRule>
  </conditionalFormatting>
  <conditionalFormatting sqref="E3:E35">
    <cfRule type="dataBar" priority="29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{8A780A8A-C77D-4DEC-B5A5-7F8B2E0F47F8}</x14:id>
        </ext>
      </extLst>
    </cfRule>
  </conditionalFormatting>
  <conditionalFormatting sqref="F3:F35 I3:I35">
    <cfRule type="dataBar" priority="16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{073FBB64-3E80-4850-A9AA-2EF04B27956D}</x14:id>
        </ext>
      </extLst>
    </cfRule>
  </conditionalFormatting>
  <conditionalFormatting sqref="F38:F43">
    <cfRule type="cellIs" dxfId="75" priority="17" stopIfTrue="1" operator="equal">
      <formula>"5.0"</formula>
    </cfRule>
    <cfRule type="cellIs" dxfId="74" priority="18" stopIfTrue="1" operator="equal">
      <formula>"4.5"</formula>
    </cfRule>
    <cfRule type="cellIs" dxfId="73" priority="19" stopIfTrue="1" operator="equal">
      <formula>"4.0"</formula>
    </cfRule>
    <cfRule type="cellIs" dxfId="72" priority="20" stopIfTrue="1" operator="equal">
      <formula>"3.5"</formula>
    </cfRule>
    <cfRule type="cellIs" dxfId="71" priority="21" stopIfTrue="1" operator="equal">
      <formula>"3.0"</formula>
    </cfRule>
    <cfRule type="cellIs" dxfId="70" priority="22" stopIfTrue="1" operator="equal">
      <formula>"2.0"</formula>
    </cfRule>
  </conditionalFormatting>
  <conditionalFormatting sqref="G3:G35 L3:L35">
    <cfRule type="cellIs" dxfId="69" priority="23" stopIfTrue="1" operator="equal">
      <formula>"5.0"</formula>
    </cfRule>
    <cfRule type="cellIs" dxfId="68" priority="24" stopIfTrue="1" operator="equal">
      <formula>"4.5"</formula>
    </cfRule>
    <cfRule type="cellIs" dxfId="67" priority="25" stopIfTrue="1" operator="equal">
      <formula>"4.0"</formula>
    </cfRule>
    <cfRule type="cellIs" dxfId="66" priority="26" stopIfTrue="1" operator="equal">
      <formula>"3.5"</formula>
    </cfRule>
    <cfRule type="cellIs" dxfId="65" priority="27" stopIfTrue="1" operator="equal">
      <formula>"3.0"</formula>
    </cfRule>
    <cfRule type="cellIs" dxfId="64" priority="28" stopIfTrue="1" operator="equal">
      <formula>"2.0"</formula>
    </cfRule>
  </conditionalFormatting>
  <conditionalFormatting sqref="G38:G44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{137AA1A8-D6F7-4E56-9816-07ECB9500A3D}</x14:id>
        </ext>
      </extLst>
    </cfRule>
  </conditionalFormatting>
  <conditionalFormatting sqref="I38:I43">
    <cfRule type="cellIs" dxfId="63" priority="1" stopIfTrue="1" operator="equal">
      <formula>"5.0"</formula>
    </cfRule>
    <cfRule type="cellIs" dxfId="62" priority="2" stopIfTrue="1" operator="equal">
      <formula>"4.5"</formula>
    </cfRule>
    <cfRule type="cellIs" dxfId="61" priority="3" stopIfTrue="1" operator="equal">
      <formula>"4.0"</formula>
    </cfRule>
    <cfRule type="cellIs" dxfId="60" priority="4" stopIfTrue="1" operator="equal">
      <formula>"3.5"</formula>
    </cfRule>
    <cfRule type="cellIs" dxfId="59" priority="5" stopIfTrue="1" operator="equal">
      <formula>"3.0"</formula>
    </cfRule>
    <cfRule type="cellIs" dxfId="58" priority="6" stopIfTrue="1" operator="equal">
      <formula>"2.0"</formula>
    </cfRule>
  </conditionalFormatting>
  <conditionalFormatting sqref="J3:J35">
    <cfRule type="cellIs" dxfId="57" priority="8" stopIfTrue="1" operator="equal">
      <formula>"5.0"</formula>
    </cfRule>
    <cfRule type="cellIs" dxfId="56" priority="9" stopIfTrue="1" operator="equal">
      <formula>"4.5"</formula>
    </cfRule>
    <cfRule type="cellIs" dxfId="55" priority="10" stopIfTrue="1" operator="equal">
      <formula>"4.0"</formula>
    </cfRule>
    <cfRule type="cellIs" dxfId="54" priority="11" stopIfTrue="1" operator="equal">
      <formula>"3.5"</formula>
    </cfRule>
    <cfRule type="cellIs" dxfId="53" priority="12" stopIfTrue="1" operator="equal">
      <formula>"3.0"</formula>
    </cfRule>
    <cfRule type="cellIs" dxfId="52" priority="13" stopIfTrue="1" operator="equal">
      <formula>"2.0"</formula>
    </cfRule>
  </conditionalFormatting>
  <conditionalFormatting sqref="J38:J44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{18669C07-63EB-4D02-BABE-653B41A75B62}</x14:id>
        </ext>
      </extLst>
    </cfRule>
  </conditionalFormatting>
  <conditionalFormatting sqref="L38:L44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{1B13D33A-2A5B-4BF2-B6B9-C3E915318760}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80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780A8A-C77D-4DEC-B5A5-7F8B2E0F47F8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E3:E35</xm:sqref>
        </x14:conditionalFormatting>
        <x14:conditionalFormatting xmlns:xm="http://schemas.microsoft.com/office/excel/2006/main">
          <x14:cfRule type="dataBar" id="{073FBB64-3E80-4850-A9AA-2EF04B27956D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F3:F35 I3:I35</xm:sqref>
        </x14:conditionalFormatting>
        <x14:conditionalFormatting xmlns:xm="http://schemas.microsoft.com/office/excel/2006/main">
          <x14:cfRule type="dataBar" id="{137AA1A8-D6F7-4E56-9816-07ECB9500A3D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G38:G44</xm:sqref>
        </x14:conditionalFormatting>
        <x14:conditionalFormatting xmlns:xm="http://schemas.microsoft.com/office/excel/2006/main">
          <x14:cfRule type="dataBar" id="{18669C07-63EB-4D02-BABE-653B41A75B6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J38:J44</xm:sqref>
        </x14:conditionalFormatting>
        <x14:conditionalFormatting xmlns:xm="http://schemas.microsoft.com/office/excel/2006/main">
          <x14:cfRule type="dataBar" id="{1B13D33A-2A5B-4BF2-B6B9-C3E915318760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L38:L44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7F24-BA1E-4E0F-BA65-9006AF77E901}">
  <sheetPr>
    <tabColor rgb="FFCCCCFF"/>
    <pageSetUpPr fitToPage="1"/>
  </sheetPr>
  <dimension ref="A1:L41"/>
  <sheetViews>
    <sheetView zoomScale="115" zoomScaleNormal="115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5" customWidth="1"/>
    <col min="3" max="3" width="5.7109375" style="5" customWidth="1"/>
    <col min="4" max="10" width="12.7109375" style="5" customWidth="1"/>
    <col min="11" max="11" width="3.7109375" style="46" customWidth="1"/>
    <col min="12" max="12" width="12.7109375" style="5" customWidth="1"/>
    <col min="13" max="16384" width="11.5703125" style="5"/>
  </cols>
  <sheetData>
    <row r="1" spans="1:12" ht="65.099999999999994" customHeight="1" thickBot="1">
      <c r="B1" s="16" t="s">
        <v>70</v>
      </c>
      <c r="C1" s="2" t="s">
        <v>0</v>
      </c>
      <c r="D1" s="38" t="s">
        <v>36</v>
      </c>
      <c r="E1" s="39" t="s">
        <v>36</v>
      </c>
      <c r="F1" s="23" t="s">
        <v>26</v>
      </c>
      <c r="G1" s="24" t="s">
        <v>26</v>
      </c>
      <c r="H1" s="44" t="s">
        <v>121</v>
      </c>
      <c r="I1" s="44" t="s">
        <v>121</v>
      </c>
      <c r="J1" s="45" t="s">
        <v>121</v>
      </c>
      <c r="L1" s="47" t="s">
        <v>122</v>
      </c>
    </row>
    <row r="2" spans="1:12" ht="30" customHeight="1" thickBot="1">
      <c r="A2" s="6" t="s">
        <v>2</v>
      </c>
      <c r="B2" s="6" t="s">
        <v>3</v>
      </c>
      <c r="C2" s="18"/>
      <c r="D2" s="40">
        <v>21</v>
      </c>
      <c r="E2" s="41">
        <v>46184</v>
      </c>
      <c r="F2" s="27" t="s">
        <v>27</v>
      </c>
      <c r="G2" s="28">
        <f>E2</f>
        <v>46184</v>
      </c>
      <c r="H2" s="48">
        <v>21</v>
      </c>
      <c r="I2" s="48" t="s">
        <v>27</v>
      </c>
      <c r="J2" s="49">
        <v>46197</v>
      </c>
      <c r="L2" s="50" t="s">
        <v>123</v>
      </c>
    </row>
    <row r="3" spans="1:12" ht="19.899999999999999" customHeight="1">
      <c r="A3" s="8">
        <v>1</v>
      </c>
      <c r="B3" s="8" t="s">
        <v>71</v>
      </c>
      <c r="C3" s="17"/>
      <c r="D3" s="42">
        <v>16</v>
      </c>
      <c r="E3" s="43">
        <f>IF(ISBLANK(D3),"",D3/D$2)</f>
        <v>0.76190476190476186</v>
      </c>
      <c r="F3" s="31">
        <f>IFERROR(E3*100+C3,"")</f>
        <v>76.19047619047619</v>
      </c>
      <c r="G3" s="32" t="str">
        <f>IF(F3="","",IF(ROUND(F3,0)&gt;=91,"5.0",IF(ROUND(F3,0)&gt;=81,"4.5",IF(ROUND(F3,0)&gt;=71,"4.0",IF(ROUND(F3,0)&gt;=61,"3.5",IF(ROUND(F3,0)&gt;=51,"3.0","2.0"))))))</f>
        <v>4.0</v>
      </c>
      <c r="H3" s="51"/>
      <c r="I3" s="52" t="str">
        <f t="shared" ref="I3:I32" si="0">IF(ISBLANK(H3),"",H3/H$2*100+C3)</f>
        <v/>
      </c>
      <c r="J3" s="53" t="str">
        <f t="shared" ref="J3:J32" si="1">IF(I3="","",IF(ROUND(I3,0)&gt;=91,"3.5",IF(ROUND(I3,0)&gt;=51,"3.0","2.0")))</f>
        <v/>
      </c>
      <c r="L3" s="54" t="str">
        <f t="shared" ref="L3:L32" si="2">IF(AND(G3="",J3=""),"",IF(J3="",G3,J3))</f>
        <v>4.0</v>
      </c>
    </row>
    <row r="4" spans="1:12" ht="19.899999999999999" customHeight="1">
      <c r="A4" s="8">
        <v>2</v>
      </c>
      <c r="B4" s="8" t="s">
        <v>72</v>
      </c>
      <c r="C4" s="17"/>
      <c r="D4" s="42">
        <v>19</v>
      </c>
      <c r="E4" s="43">
        <f t="shared" ref="E4:E32" si="3">IF(ISBLANK(D4),"",D4/D$2)</f>
        <v>0.90476190476190477</v>
      </c>
      <c r="F4" s="31">
        <f t="shared" ref="F4:F32" si="4">IFERROR(E4*100+C4,"")</f>
        <v>90.476190476190482</v>
      </c>
      <c r="G4" s="32" t="str">
        <f t="shared" ref="G4:G32" si="5">IF(F4="","",IF(ROUND(F4,0)&gt;=91,"5.0",IF(ROUND(F4,0)&gt;=81,"4.5",IF(ROUND(F4,0)&gt;=71,"4.0",IF(ROUND(F4,0)&gt;=61,"3.5",IF(ROUND(F4,0)&gt;=51,"3.0","2.0"))))))</f>
        <v>4.5</v>
      </c>
      <c r="H4" s="51"/>
      <c r="I4" s="52" t="str">
        <f t="shared" si="0"/>
        <v/>
      </c>
      <c r="J4" s="53" t="str">
        <f t="shared" si="1"/>
        <v/>
      </c>
      <c r="L4" s="54" t="str">
        <f t="shared" si="2"/>
        <v>4.5</v>
      </c>
    </row>
    <row r="5" spans="1:12" ht="19.899999999999999" customHeight="1">
      <c r="A5" s="8">
        <v>3</v>
      </c>
      <c r="B5" s="8" t="s">
        <v>73</v>
      </c>
      <c r="C5" s="17"/>
      <c r="D5" s="42">
        <v>21</v>
      </c>
      <c r="E5" s="43">
        <f t="shared" si="3"/>
        <v>1</v>
      </c>
      <c r="F5" s="31">
        <f t="shared" si="4"/>
        <v>100</v>
      </c>
      <c r="G5" s="32" t="str">
        <f t="shared" si="5"/>
        <v>5.0</v>
      </c>
      <c r="H5" s="51"/>
      <c r="I5" s="52" t="str">
        <f t="shared" si="0"/>
        <v/>
      </c>
      <c r="J5" s="53" t="str">
        <f t="shared" si="1"/>
        <v/>
      </c>
      <c r="L5" s="54" t="str">
        <f t="shared" si="2"/>
        <v>5.0</v>
      </c>
    </row>
    <row r="6" spans="1:12" ht="19.899999999999999" customHeight="1">
      <c r="A6" s="8">
        <v>4</v>
      </c>
      <c r="B6" s="8" t="s">
        <v>74</v>
      </c>
      <c r="C6" s="17"/>
      <c r="D6" s="42">
        <v>14</v>
      </c>
      <c r="E6" s="43">
        <f t="shared" si="3"/>
        <v>0.66666666666666663</v>
      </c>
      <c r="F6" s="31">
        <f t="shared" si="4"/>
        <v>66.666666666666657</v>
      </c>
      <c r="G6" s="32" t="str">
        <f t="shared" si="5"/>
        <v>3.5</v>
      </c>
      <c r="H6" s="51"/>
      <c r="I6" s="52" t="str">
        <f t="shared" si="0"/>
        <v/>
      </c>
      <c r="J6" s="53" t="str">
        <f t="shared" si="1"/>
        <v/>
      </c>
      <c r="L6" s="54" t="str">
        <f t="shared" si="2"/>
        <v>3.5</v>
      </c>
    </row>
    <row r="7" spans="1:12" ht="19.899999999999999" customHeight="1">
      <c r="A7" s="8">
        <v>5</v>
      </c>
      <c r="B7" s="8" t="s">
        <v>75</v>
      </c>
      <c r="C7" s="17"/>
      <c r="D7" s="42">
        <v>20</v>
      </c>
      <c r="E7" s="43">
        <f t="shared" si="3"/>
        <v>0.95238095238095233</v>
      </c>
      <c r="F7" s="31">
        <f t="shared" si="4"/>
        <v>95.238095238095227</v>
      </c>
      <c r="G7" s="32" t="str">
        <f t="shared" si="5"/>
        <v>5.0</v>
      </c>
      <c r="H7" s="51"/>
      <c r="I7" s="52" t="str">
        <f t="shared" si="0"/>
        <v/>
      </c>
      <c r="J7" s="53" t="str">
        <f t="shared" si="1"/>
        <v/>
      </c>
      <c r="L7" s="54" t="str">
        <f t="shared" si="2"/>
        <v>5.0</v>
      </c>
    </row>
    <row r="8" spans="1:12" ht="19.899999999999999" customHeight="1">
      <c r="A8" s="8">
        <v>6</v>
      </c>
      <c r="B8" s="8" t="s">
        <v>76</v>
      </c>
      <c r="C8" s="17"/>
      <c r="D8" s="42">
        <v>13</v>
      </c>
      <c r="E8" s="43">
        <f t="shared" si="3"/>
        <v>0.61904761904761907</v>
      </c>
      <c r="F8" s="31">
        <f t="shared" si="4"/>
        <v>61.904761904761905</v>
      </c>
      <c r="G8" s="32" t="str">
        <f t="shared" si="5"/>
        <v>3.5</v>
      </c>
      <c r="H8" s="51"/>
      <c r="I8" s="52" t="str">
        <f t="shared" si="0"/>
        <v/>
      </c>
      <c r="J8" s="53" t="str">
        <f t="shared" si="1"/>
        <v/>
      </c>
      <c r="L8" s="54" t="str">
        <f t="shared" si="2"/>
        <v>3.5</v>
      </c>
    </row>
    <row r="9" spans="1:12" ht="19.899999999999999" customHeight="1">
      <c r="A9" s="8">
        <v>7</v>
      </c>
      <c r="B9" s="8" t="s">
        <v>77</v>
      </c>
      <c r="C9" s="17"/>
      <c r="D9" s="42">
        <v>18</v>
      </c>
      <c r="E9" s="43">
        <f t="shared" si="3"/>
        <v>0.8571428571428571</v>
      </c>
      <c r="F9" s="31">
        <f t="shared" si="4"/>
        <v>85.714285714285708</v>
      </c>
      <c r="G9" s="32" t="str">
        <f t="shared" si="5"/>
        <v>4.5</v>
      </c>
      <c r="H9" s="51"/>
      <c r="I9" s="52" t="str">
        <f t="shared" si="0"/>
        <v/>
      </c>
      <c r="J9" s="53" t="str">
        <f t="shared" si="1"/>
        <v/>
      </c>
      <c r="L9" s="54" t="str">
        <f t="shared" si="2"/>
        <v>4.5</v>
      </c>
    </row>
    <row r="10" spans="1:12" ht="19.899999999999999" customHeight="1">
      <c r="A10" s="8">
        <v>8</v>
      </c>
      <c r="B10" s="8" t="s">
        <v>78</v>
      </c>
      <c r="C10" s="17"/>
      <c r="D10" s="42">
        <v>21</v>
      </c>
      <c r="E10" s="43">
        <f t="shared" si="3"/>
        <v>1</v>
      </c>
      <c r="F10" s="31">
        <f t="shared" si="4"/>
        <v>100</v>
      </c>
      <c r="G10" s="32" t="str">
        <f t="shared" si="5"/>
        <v>5.0</v>
      </c>
      <c r="H10" s="51"/>
      <c r="I10" s="52" t="str">
        <f t="shared" si="0"/>
        <v/>
      </c>
      <c r="J10" s="53" t="str">
        <f t="shared" si="1"/>
        <v/>
      </c>
      <c r="L10" s="54" t="str">
        <f t="shared" si="2"/>
        <v>5.0</v>
      </c>
    </row>
    <row r="11" spans="1:12" ht="19.899999999999999" customHeight="1">
      <c r="A11" s="8">
        <v>9</v>
      </c>
      <c r="B11" s="8" t="s">
        <v>79</v>
      </c>
      <c r="C11" s="17"/>
      <c r="D11" s="42">
        <v>15</v>
      </c>
      <c r="E11" s="43">
        <f t="shared" si="3"/>
        <v>0.7142857142857143</v>
      </c>
      <c r="F11" s="31">
        <f t="shared" si="4"/>
        <v>71.428571428571431</v>
      </c>
      <c r="G11" s="32" t="str">
        <f t="shared" si="5"/>
        <v>4.0</v>
      </c>
      <c r="H11" s="51"/>
      <c r="I11" s="52" t="str">
        <f t="shared" si="0"/>
        <v/>
      </c>
      <c r="J11" s="53" t="str">
        <f t="shared" si="1"/>
        <v/>
      </c>
      <c r="L11" s="54" t="str">
        <f t="shared" si="2"/>
        <v>4.0</v>
      </c>
    </row>
    <row r="12" spans="1:12" ht="19.899999999999999" customHeight="1">
      <c r="A12" s="8">
        <v>10</v>
      </c>
      <c r="B12" s="8" t="s">
        <v>80</v>
      </c>
      <c r="C12" s="17"/>
      <c r="D12" s="42">
        <f>18+1</f>
        <v>19</v>
      </c>
      <c r="E12" s="43">
        <f t="shared" si="3"/>
        <v>0.90476190476190477</v>
      </c>
      <c r="F12" s="31">
        <f t="shared" si="4"/>
        <v>90.476190476190482</v>
      </c>
      <c r="G12" s="32" t="str">
        <f t="shared" si="5"/>
        <v>4.5</v>
      </c>
      <c r="H12" s="51"/>
      <c r="I12" s="52" t="str">
        <f t="shared" si="0"/>
        <v/>
      </c>
      <c r="J12" s="53" t="str">
        <f t="shared" si="1"/>
        <v/>
      </c>
      <c r="L12" s="54" t="str">
        <f t="shared" si="2"/>
        <v>4.5</v>
      </c>
    </row>
    <row r="13" spans="1:12" ht="19.899999999999999" customHeight="1">
      <c r="A13" s="8">
        <v>11</v>
      </c>
      <c r="B13" s="8" t="s">
        <v>81</v>
      </c>
      <c r="C13" s="17"/>
      <c r="D13" s="42">
        <v>20</v>
      </c>
      <c r="E13" s="43">
        <f t="shared" si="3"/>
        <v>0.95238095238095233</v>
      </c>
      <c r="F13" s="31">
        <f t="shared" si="4"/>
        <v>95.238095238095227</v>
      </c>
      <c r="G13" s="32" t="str">
        <f t="shared" si="5"/>
        <v>5.0</v>
      </c>
      <c r="H13" s="51"/>
      <c r="I13" s="52" t="str">
        <f t="shared" si="0"/>
        <v/>
      </c>
      <c r="J13" s="53" t="str">
        <f t="shared" si="1"/>
        <v/>
      </c>
      <c r="L13" s="54" t="str">
        <f t="shared" si="2"/>
        <v>5.0</v>
      </c>
    </row>
    <row r="14" spans="1:12" ht="19.899999999999999" customHeight="1">
      <c r="A14" s="8">
        <v>12</v>
      </c>
      <c r="B14" s="8" t="s">
        <v>82</v>
      </c>
      <c r="C14" s="17"/>
      <c r="D14" s="42">
        <v>17</v>
      </c>
      <c r="E14" s="43">
        <f t="shared" si="3"/>
        <v>0.80952380952380953</v>
      </c>
      <c r="F14" s="31">
        <f t="shared" si="4"/>
        <v>80.952380952380949</v>
      </c>
      <c r="G14" s="32" t="str">
        <f t="shared" si="5"/>
        <v>4.5</v>
      </c>
      <c r="H14" s="51"/>
      <c r="I14" s="52" t="str">
        <f t="shared" si="0"/>
        <v/>
      </c>
      <c r="J14" s="53" t="str">
        <f t="shared" si="1"/>
        <v/>
      </c>
      <c r="L14" s="54" t="str">
        <f t="shared" si="2"/>
        <v>4.5</v>
      </c>
    </row>
    <row r="15" spans="1:12" ht="19.899999999999999" customHeight="1">
      <c r="A15" s="8">
        <v>13</v>
      </c>
      <c r="B15" s="8" t="s">
        <v>83</v>
      </c>
      <c r="C15" s="17"/>
      <c r="D15" s="42">
        <v>17</v>
      </c>
      <c r="E15" s="43">
        <f t="shared" si="3"/>
        <v>0.80952380952380953</v>
      </c>
      <c r="F15" s="31">
        <f t="shared" si="4"/>
        <v>80.952380952380949</v>
      </c>
      <c r="G15" s="32" t="str">
        <f t="shared" si="5"/>
        <v>4.5</v>
      </c>
      <c r="H15" s="51"/>
      <c r="I15" s="52" t="str">
        <f t="shared" si="0"/>
        <v/>
      </c>
      <c r="J15" s="53" t="str">
        <f t="shared" si="1"/>
        <v/>
      </c>
      <c r="L15" s="54" t="str">
        <f t="shared" si="2"/>
        <v>4.5</v>
      </c>
    </row>
    <row r="16" spans="1:12" ht="19.899999999999999" customHeight="1">
      <c r="A16" s="8">
        <v>14</v>
      </c>
      <c r="B16" s="8" t="s">
        <v>84</v>
      </c>
      <c r="C16" s="17"/>
      <c r="D16" s="42">
        <v>17</v>
      </c>
      <c r="E16" s="43">
        <f t="shared" si="3"/>
        <v>0.80952380952380953</v>
      </c>
      <c r="F16" s="31">
        <f t="shared" si="4"/>
        <v>80.952380952380949</v>
      </c>
      <c r="G16" s="32" t="str">
        <f t="shared" si="5"/>
        <v>4.5</v>
      </c>
      <c r="H16" s="51"/>
      <c r="I16" s="52" t="str">
        <f t="shared" si="0"/>
        <v/>
      </c>
      <c r="J16" s="53" t="str">
        <f t="shared" si="1"/>
        <v/>
      </c>
      <c r="L16" s="54" t="str">
        <f t="shared" si="2"/>
        <v>4.5</v>
      </c>
    </row>
    <row r="17" spans="1:12" ht="19.899999999999999" customHeight="1">
      <c r="A17" s="8">
        <v>15</v>
      </c>
      <c r="B17" s="8" t="s">
        <v>85</v>
      </c>
      <c r="C17" s="17"/>
      <c r="D17" s="42">
        <v>17</v>
      </c>
      <c r="E17" s="43">
        <f t="shared" si="3"/>
        <v>0.80952380952380953</v>
      </c>
      <c r="F17" s="31">
        <f t="shared" si="4"/>
        <v>80.952380952380949</v>
      </c>
      <c r="G17" s="32" t="str">
        <f t="shared" si="5"/>
        <v>4.5</v>
      </c>
      <c r="H17" s="51"/>
      <c r="I17" s="52" t="str">
        <f t="shared" si="0"/>
        <v/>
      </c>
      <c r="J17" s="53" t="str">
        <f t="shared" si="1"/>
        <v/>
      </c>
      <c r="L17" s="54" t="str">
        <f t="shared" si="2"/>
        <v>4.5</v>
      </c>
    </row>
    <row r="18" spans="1:12" ht="19.899999999999999" customHeight="1">
      <c r="A18" s="8">
        <v>16</v>
      </c>
      <c r="B18" s="8" t="s">
        <v>86</v>
      </c>
      <c r="C18" s="17"/>
      <c r="D18" s="42">
        <v>15</v>
      </c>
      <c r="E18" s="43">
        <f t="shared" si="3"/>
        <v>0.7142857142857143</v>
      </c>
      <c r="F18" s="31">
        <f t="shared" si="4"/>
        <v>71.428571428571431</v>
      </c>
      <c r="G18" s="32" t="str">
        <f t="shared" si="5"/>
        <v>4.0</v>
      </c>
      <c r="H18" s="51"/>
      <c r="I18" s="52" t="str">
        <f t="shared" si="0"/>
        <v/>
      </c>
      <c r="J18" s="53" t="str">
        <f t="shared" si="1"/>
        <v/>
      </c>
      <c r="L18" s="54" t="str">
        <f t="shared" si="2"/>
        <v>4.0</v>
      </c>
    </row>
    <row r="19" spans="1:12" ht="19.899999999999999" customHeight="1">
      <c r="A19" s="8">
        <v>17</v>
      </c>
      <c r="B19" s="8" t="s">
        <v>87</v>
      </c>
      <c r="C19" s="17"/>
      <c r="D19" s="42">
        <v>21</v>
      </c>
      <c r="E19" s="43">
        <f t="shared" si="3"/>
        <v>1</v>
      </c>
      <c r="F19" s="31">
        <f t="shared" si="4"/>
        <v>100</v>
      </c>
      <c r="G19" s="32" t="str">
        <f t="shared" si="5"/>
        <v>5.0</v>
      </c>
      <c r="H19" s="51"/>
      <c r="I19" s="52" t="str">
        <f t="shared" si="0"/>
        <v/>
      </c>
      <c r="J19" s="53" t="str">
        <f t="shared" si="1"/>
        <v/>
      </c>
      <c r="L19" s="54" t="str">
        <f t="shared" si="2"/>
        <v>5.0</v>
      </c>
    </row>
    <row r="20" spans="1:12" ht="19.899999999999999" customHeight="1">
      <c r="A20" s="8">
        <v>18</v>
      </c>
      <c r="B20" s="8" t="s">
        <v>88</v>
      </c>
      <c r="C20" s="17"/>
      <c r="D20" s="42">
        <v>21</v>
      </c>
      <c r="E20" s="43">
        <f t="shared" si="3"/>
        <v>1</v>
      </c>
      <c r="F20" s="31">
        <f t="shared" si="4"/>
        <v>100</v>
      </c>
      <c r="G20" s="32" t="str">
        <f t="shared" si="5"/>
        <v>5.0</v>
      </c>
      <c r="H20" s="51"/>
      <c r="I20" s="52" t="str">
        <f t="shared" si="0"/>
        <v/>
      </c>
      <c r="J20" s="53" t="str">
        <f t="shared" si="1"/>
        <v/>
      </c>
      <c r="L20" s="54" t="str">
        <f t="shared" si="2"/>
        <v>5.0</v>
      </c>
    </row>
    <row r="21" spans="1:12" ht="19.899999999999999" customHeight="1">
      <c r="A21" s="8">
        <v>19</v>
      </c>
      <c r="B21" s="8" t="s">
        <v>89</v>
      </c>
      <c r="C21" s="17"/>
      <c r="D21" s="42">
        <v>20</v>
      </c>
      <c r="E21" s="43">
        <f t="shared" si="3"/>
        <v>0.95238095238095233</v>
      </c>
      <c r="F21" s="31">
        <f t="shared" si="4"/>
        <v>95.238095238095227</v>
      </c>
      <c r="G21" s="32" t="str">
        <f t="shared" si="5"/>
        <v>5.0</v>
      </c>
      <c r="H21" s="51"/>
      <c r="I21" s="52" t="str">
        <f t="shared" si="0"/>
        <v/>
      </c>
      <c r="J21" s="53" t="str">
        <f t="shared" si="1"/>
        <v/>
      </c>
      <c r="L21" s="54" t="str">
        <f t="shared" si="2"/>
        <v>5.0</v>
      </c>
    </row>
    <row r="22" spans="1:12" ht="19.899999999999999" customHeight="1">
      <c r="A22" s="8">
        <v>20</v>
      </c>
      <c r="B22" s="8" t="s">
        <v>90</v>
      </c>
      <c r="C22" s="17"/>
      <c r="D22" s="42">
        <v>19</v>
      </c>
      <c r="E22" s="43">
        <f t="shared" si="3"/>
        <v>0.90476190476190477</v>
      </c>
      <c r="F22" s="31">
        <f t="shared" si="4"/>
        <v>90.476190476190482</v>
      </c>
      <c r="G22" s="32" t="str">
        <f t="shared" si="5"/>
        <v>4.5</v>
      </c>
      <c r="H22" s="51"/>
      <c r="I22" s="52" t="str">
        <f t="shared" si="0"/>
        <v/>
      </c>
      <c r="J22" s="53" t="str">
        <f t="shared" si="1"/>
        <v/>
      </c>
      <c r="L22" s="54" t="str">
        <f t="shared" si="2"/>
        <v>4.5</v>
      </c>
    </row>
    <row r="23" spans="1:12" ht="19.899999999999999" customHeight="1">
      <c r="A23" s="8">
        <v>21</v>
      </c>
      <c r="B23" s="8" t="s">
        <v>91</v>
      </c>
      <c r="C23" s="17"/>
      <c r="D23" s="42">
        <v>21</v>
      </c>
      <c r="E23" s="43">
        <f t="shared" si="3"/>
        <v>1</v>
      </c>
      <c r="F23" s="31">
        <f t="shared" si="4"/>
        <v>100</v>
      </c>
      <c r="G23" s="32" t="str">
        <f t="shared" si="5"/>
        <v>5.0</v>
      </c>
      <c r="H23" s="51"/>
      <c r="I23" s="52" t="str">
        <f t="shared" si="0"/>
        <v/>
      </c>
      <c r="J23" s="53" t="str">
        <f t="shared" si="1"/>
        <v/>
      </c>
      <c r="L23" s="54" t="str">
        <f t="shared" si="2"/>
        <v>5.0</v>
      </c>
    </row>
    <row r="24" spans="1:12" ht="19.899999999999999" customHeight="1">
      <c r="A24" s="8">
        <v>22</v>
      </c>
      <c r="B24" s="8" t="s">
        <v>92</v>
      </c>
      <c r="C24" s="17"/>
      <c r="D24" s="42">
        <v>13</v>
      </c>
      <c r="E24" s="43">
        <f t="shared" si="3"/>
        <v>0.61904761904761907</v>
      </c>
      <c r="F24" s="31">
        <f t="shared" si="4"/>
        <v>61.904761904761905</v>
      </c>
      <c r="G24" s="32" t="str">
        <f t="shared" si="5"/>
        <v>3.5</v>
      </c>
      <c r="H24" s="51"/>
      <c r="I24" s="52" t="str">
        <f t="shared" si="0"/>
        <v/>
      </c>
      <c r="J24" s="53" t="str">
        <f t="shared" si="1"/>
        <v/>
      </c>
      <c r="L24" s="54" t="str">
        <f t="shared" si="2"/>
        <v>3.5</v>
      </c>
    </row>
    <row r="25" spans="1:12" ht="19.899999999999999" customHeight="1">
      <c r="A25" s="8">
        <v>23</v>
      </c>
      <c r="B25" s="8" t="s">
        <v>93</v>
      </c>
      <c r="C25" s="17"/>
      <c r="D25" s="42">
        <v>12</v>
      </c>
      <c r="E25" s="43">
        <f t="shared" si="3"/>
        <v>0.5714285714285714</v>
      </c>
      <c r="F25" s="31">
        <f t="shared" si="4"/>
        <v>57.142857142857139</v>
      </c>
      <c r="G25" s="32" t="str">
        <f t="shared" si="5"/>
        <v>3.0</v>
      </c>
      <c r="H25" s="51"/>
      <c r="I25" s="52" t="str">
        <f t="shared" si="0"/>
        <v/>
      </c>
      <c r="J25" s="53" t="str">
        <f t="shared" si="1"/>
        <v/>
      </c>
      <c r="L25" s="54" t="str">
        <f t="shared" si="2"/>
        <v>3.0</v>
      </c>
    </row>
    <row r="26" spans="1:12" ht="19.899999999999999" customHeight="1">
      <c r="A26" s="8">
        <v>24</v>
      </c>
      <c r="B26" s="8" t="s">
        <v>94</v>
      </c>
      <c r="C26" s="17"/>
      <c r="D26" s="42"/>
      <c r="E26" s="43" t="str">
        <f t="shared" si="3"/>
        <v/>
      </c>
      <c r="F26" s="31" t="str">
        <f t="shared" si="4"/>
        <v/>
      </c>
      <c r="G26" s="32" t="str">
        <f t="shared" si="5"/>
        <v/>
      </c>
      <c r="H26" s="51"/>
      <c r="I26" s="52" t="str">
        <f t="shared" si="0"/>
        <v/>
      </c>
      <c r="J26" s="53" t="str">
        <f t="shared" si="1"/>
        <v/>
      </c>
      <c r="L26" s="54" t="str">
        <f t="shared" si="2"/>
        <v/>
      </c>
    </row>
    <row r="27" spans="1:12" ht="19.899999999999999" customHeight="1">
      <c r="A27" s="8">
        <v>25</v>
      </c>
      <c r="B27" s="8" t="s">
        <v>95</v>
      </c>
      <c r="C27" s="17"/>
      <c r="D27" s="42">
        <v>17</v>
      </c>
      <c r="E27" s="43">
        <f t="shared" si="3"/>
        <v>0.80952380952380953</v>
      </c>
      <c r="F27" s="31">
        <f t="shared" si="4"/>
        <v>80.952380952380949</v>
      </c>
      <c r="G27" s="32" t="str">
        <f t="shared" si="5"/>
        <v>4.5</v>
      </c>
      <c r="H27" s="51"/>
      <c r="I27" s="52" t="str">
        <f t="shared" si="0"/>
        <v/>
      </c>
      <c r="J27" s="53" t="str">
        <f t="shared" si="1"/>
        <v/>
      </c>
      <c r="L27" s="54" t="str">
        <f t="shared" si="2"/>
        <v>4.5</v>
      </c>
    </row>
    <row r="28" spans="1:12" ht="19.899999999999999" customHeight="1">
      <c r="A28" s="8">
        <v>26</v>
      </c>
      <c r="B28" s="8" t="s">
        <v>96</v>
      </c>
      <c r="C28" s="17"/>
      <c r="D28" s="42">
        <v>18</v>
      </c>
      <c r="E28" s="43">
        <f t="shared" si="3"/>
        <v>0.8571428571428571</v>
      </c>
      <c r="F28" s="31">
        <f t="shared" si="4"/>
        <v>85.714285714285708</v>
      </c>
      <c r="G28" s="32" t="str">
        <f t="shared" si="5"/>
        <v>4.5</v>
      </c>
      <c r="H28" s="51"/>
      <c r="I28" s="52" t="str">
        <f t="shared" si="0"/>
        <v/>
      </c>
      <c r="J28" s="53" t="str">
        <f t="shared" si="1"/>
        <v/>
      </c>
      <c r="L28" s="54" t="str">
        <f t="shared" si="2"/>
        <v>4.5</v>
      </c>
    </row>
    <row r="29" spans="1:12" ht="19.899999999999999" customHeight="1">
      <c r="A29" s="8">
        <v>27</v>
      </c>
      <c r="B29" s="8" t="s">
        <v>97</v>
      </c>
      <c r="C29" s="17"/>
      <c r="D29" s="42"/>
      <c r="E29" s="43" t="str">
        <f t="shared" si="3"/>
        <v/>
      </c>
      <c r="F29" s="31" t="str">
        <f t="shared" si="4"/>
        <v/>
      </c>
      <c r="G29" s="32" t="str">
        <f t="shared" si="5"/>
        <v/>
      </c>
      <c r="H29" s="51"/>
      <c r="I29" s="52" t="str">
        <f t="shared" si="0"/>
        <v/>
      </c>
      <c r="J29" s="53" t="str">
        <f t="shared" si="1"/>
        <v/>
      </c>
      <c r="L29" s="54" t="str">
        <f t="shared" si="2"/>
        <v/>
      </c>
    </row>
    <row r="30" spans="1:12" ht="19.899999999999999" customHeight="1">
      <c r="A30" s="8">
        <v>28</v>
      </c>
      <c r="B30" s="8" t="s">
        <v>98</v>
      </c>
      <c r="C30" s="17"/>
      <c r="D30" s="42"/>
      <c r="E30" s="43" t="str">
        <f t="shared" si="3"/>
        <v/>
      </c>
      <c r="F30" s="31" t="str">
        <f t="shared" si="4"/>
        <v/>
      </c>
      <c r="G30" s="32" t="str">
        <f t="shared" si="5"/>
        <v/>
      </c>
      <c r="H30" s="51"/>
      <c r="I30" s="52" t="str">
        <f t="shared" si="0"/>
        <v/>
      </c>
      <c r="J30" s="53" t="str">
        <f t="shared" si="1"/>
        <v/>
      </c>
      <c r="L30" s="54" t="str">
        <f t="shared" si="2"/>
        <v/>
      </c>
    </row>
    <row r="31" spans="1:12" ht="19.899999999999999" customHeight="1">
      <c r="A31" s="8">
        <v>29</v>
      </c>
      <c r="B31" s="8" t="s">
        <v>99</v>
      </c>
      <c r="C31" s="17"/>
      <c r="D31" s="42">
        <v>19</v>
      </c>
      <c r="E31" s="43">
        <f t="shared" si="3"/>
        <v>0.90476190476190477</v>
      </c>
      <c r="F31" s="31">
        <f t="shared" si="4"/>
        <v>90.476190476190482</v>
      </c>
      <c r="G31" s="32" t="str">
        <f t="shared" si="5"/>
        <v>4.5</v>
      </c>
      <c r="H31" s="51"/>
      <c r="I31" s="52" t="str">
        <f t="shared" si="0"/>
        <v/>
      </c>
      <c r="J31" s="53" t="str">
        <f t="shared" si="1"/>
        <v/>
      </c>
      <c r="L31" s="54" t="str">
        <f t="shared" si="2"/>
        <v>4.5</v>
      </c>
    </row>
    <row r="32" spans="1:12" ht="19.899999999999999" customHeight="1">
      <c r="A32" s="8">
        <v>30</v>
      </c>
      <c r="B32" s="8">
        <v>280486</v>
      </c>
      <c r="C32" s="17"/>
      <c r="D32" s="42">
        <v>12</v>
      </c>
      <c r="E32" s="43">
        <f t="shared" si="3"/>
        <v>0.5714285714285714</v>
      </c>
      <c r="F32" s="31">
        <f t="shared" si="4"/>
        <v>57.142857142857139</v>
      </c>
      <c r="G32" s="32" t="str">
        <f t="shared" si="5"/>
        <v>3.0</v>
      </c>
      <c r="H32" s="51"/>
      <c r="I32" s="52" t="str">
        <f t="shared" si="0"/>
        <v/>
      </c>
      <c r="J32" s="53" t="str">
        <f t="shared" si="1"/>
        <v/>
      </c>
      <c r="L32" s="54" t="str">
        <f t="shared" si="2"/>
        <v>3.0</v>
      </c>
    </row>
    <row r="33" spans="3:12" ht="19.899999999999999" customHeight="1">
      <c r="E33" s="10">
        <f>IFERROR(AVERAGE(E$3:E32),"")</f>
        <v>0.83245149911816607</v>
      </c>
      <c r="H33"/>
      <c r="I33"/>
      <c r="K33" s="5"/>
    </row>
    <row r="34" spans="3:12" ht="19.899999999999999" customHeight="1" thickBot="1">
      <c r="C34" s="11"/>
      <c r="D34" s="11"/>
      <c r="E34" s="11"/>
      <c r="F34" s="11"/>
      <c r="G34" s="11"/>
      <c r="H34"/>
      <c r="I34"/>
      <c r="J34" s="11"/>
      <c r="K34" s="55"/>
      <c r="L34" s="11"/>
    </row>
    <row r="35" spans="3:12" ht="19.899999999999999" customHeight="1">
      <c r="D35" s="12" t="s">
        <v>4</v>
      </c>
      <c r="E35" s="13">
        <f>COUNTIF(E$3:E32,"&gt;50%")</f>
        <v>27</v>
      </c>
      <c r="F35" s="33" t="s">
        <v>28</v>
      </c>
      <c r="G35" s="33">
        <f>COUNTIF(G$3:G$32,F35)</f>
        <v>8</v>
      </c>
      <c r="H35" s="56" t="str">
        <f>IFERROR(G35/$R$41,"")</f>
        <v/>
      </c>
      <c r="I35" s="33" t="s">
        <v>28</v>
      </c>
      <c r="J35" s="33">
        <f>COUNTIF(J$3:J$32,F35)</f>
        <v>0</v>
      </c>
      <c r="L35" s="33">
        <f>COUNTIF(L$3:L$32,F35)</f>
        <v>8</v>
      </c>
    </row>
    <row r="36" spans="3:12" ht="19.899999999999999" customHeight="1" thickBot="1">
      <c r="D36" s="14" t="s">
        <v>5</v>
      </c>
      <c r="E36" s="15">
        <f>COUNTIF(E$3:E32,"&lt;=50%")</f>
        <v>0</v>
      </c>
      <c r="F36" s="34" t="s">
        <v>29</v>
      </c>
      <c r="G36" s="34">
        <f>COUNTIF(G$3:G$32,F36)</f>
        <v>11</v>
      </c>
      <c r="H36" s="56" t="str">
        <f t="shared" ref="H36:H40" si="6">IFERROR(G36/$R$41,"")</f>
        <v/>
      </c>
      <c r="I36" s="34" t="s">
        <v>29</v>
      </c>
      <c r="J36" s="34">
        <f>COUNTIF(J$3:J$32,F36)</f>
        <v>0</v>
      </c>
      <c r="L36" s="34">
        <f>COUNTIF(L$3:L$32,F36)</f>
        <v>11</v>
      </c>
    </row>
    <row r="37" spans="3:12" ht="19.899999999999999" customHeight="1">
      <c r="F37" s="34" t="s">
        <v>30</v>
      </c>
      <c r="G37" s="34">
        <f>COUNTIF(G$3:G$32,F37)</f>
        <v>3</v>
      </c>
      <c r="H37" s="56" t="str">
        <f t="shared" si="6"/>
        <v/>
      </c>
      <c r="I37" s="34" t="s">
        <v>30</v>
      </c>
      <c r="J37" s="34">
        <f>COUNTIF(J$3:J$32,F37)</f>
        <v>0</v>
      </c>
      <c r="L37" s="34">
        <f>COUNTIF(L$3:L$32,F37)</f>
        <v>3</v>
      </c>
    </row>
    <row r="38" spans="3:12" ht="19.899999999999999" customHeight="1">
      <c r="F38" s="34" t="s">
        <v>31</v>
      </c>
      <c r="G38" s="34">
        <f>COUNTIF(G$3:G$32,F38)</f>
        <v>3</v>
      </c>
      <c r="H38" s="56" t="str">
        <f t="shared" si="6"/>
        <v/>
      </c>
      <c r="I38" s="34" t="s">
        <v>31</v>
      </c>
      <c r="J38" s="34">
        <f>COUNTIF(J$3:J$32,F38)</f>
        <v>0</v>
      </c>
      <c r="L38" s="34">
        <f>COUNTIF(L$3:L$32,F38)</f>
        <v>3</v>
      </c>
    </row>
    <row r="39" spans="3:12">
      <c r="F39" s="34" t="s">
        <v>32</v>
      </c>
      <c r="G39" s="34">
        <f>COUNTIF(G$3:G$32,F39)</f>
        <v>2</v>
      </c>
      <c r="H39" s="56" t="str">
        <f t="shared" si="6"/>
        <v/>
      </c>
      <c r="I39" s="34" t="s">
        <v>32</v>
      </c>
      <c r="J39" s="34">
        <f>COUNTIF(J$3:J$32,F39)</f>
        <v>0</v>
      </c>
      <c r="L39" s="34">
        <f>COUNTIF(L$3:L$32,F39)</f>
        <v>2</v>
      </c>
    </row>
    <row r="40" spans="3:12" ht="15.75" thickBot="1">
      <c r="F40" s="35" t="s">
        <v>33</v>
      </c>
      <c r="G40" s="35">
        <f>COUNTIF(G$3:G$32,F40)</f>
        <v>0</v>
      </c>
      <c r="H40" s="56" t="str">
        <f t="shared" si="6"/>
        <v/>
      </c>
      <c r="I40" s="35" t="s">
        <v>33</v>
      </c>
      <c r="J40" s="35">
        <f>COUNTIF(J$3:J$32,F40)</f>
        <v>0</v>
      </c>
      <c r="L40" s="35">
        <f>COUNTIF(L$3:L$32,F40)</f>
        <v>0</v>
      </c>
    </row>
    <row r="41" spans="3:12" ht="20.25">
      <c r="F41" s="36" t="s">
        <v>34</v>
      </c>
      <c r="G41" s="37">
        <f>SUM(G35:G40)</f>
        <v>27</v>
      </c>
      <c r="H41" s="37"/>
      <c r="I41" s="36" t="s">
        <v>34</v>
      </c>
      <c r="J41" s="37">
        <f>SUM(J35:J40)</f>
        <v>0</v>
      </c>
      <c r="L41" s="37">
        <f>SUM(L35:L40)</f>
        <v>27</v>
      </c>
    </row>
  </sheetData>
  <conditionalFormatting sqref="C3:C32">
    <cfRule type="cellIs" dxfId="51" priority="30" operator="lessThan">
      <formula>0</formula>
    </cfRule>
    <cfRule type="cellIs" dxfId="50" priority="31" operator="greaterThan">
      <formula>0</formula>
    </cfRule>
  </conditionalFormatting>
  <conditionalFormatting sqref="E3:E32">
    <cfRule type="dataBar" priority="29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{A331F0FF-7CCF-4A12-B3AD-EE0636F4D703}</x14:id>
        </ext>
      </extLst>
    </cfRule>
  </conditionalFormatting>
  <conditionalFormatting sqref="F3:F32 I3:I32">
    <cfRule type="dataBar" priority="16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{8B310B72-814C-4027-9EDE-F9ABBD01F445}</x14:id>
        </ext>
      </extLst>
    </cfRule>
  </conditionalFormatting>
  <conditionalFormatting sqref="F35:F40">
    <cfRule type="cellIs" dxfId="49" priority="17" stopIfTrue="1" operator="equal">
      <formula>"5.0"</formula>
    </cfRule>
    <cfRule type="cellIs" dxfId="48" priority="18" stopIfTrue="1" operator="equal">
      <formula>"4.5"</formula>
    </cfRule>
    <cfRule type="cellIs" dxfId="47" priority="19" stopIfTrue="1" operator="equal">
      <formula>"4.0"</formula>
    </cfRule>
    <cfRule type="cellIs" dxfId="46" priority="20" stopIfTrue="1" operator="equal">
      <formula>"3.5"</formula>
    </cfRule>
    <cfRule type="cellIs" dxfId="45" priority="21" stopIfTrue="1" operator="equal">
      <formula>"3.0"</formula>
    </cfRule>
    <cfRule type="cellIs" dxfId="44" priority="22" stopIfTrue="1" operator="equal">
      <formula>"2.0"</formula>
    </cfRule>
  </conditionalFormatting>
  <conditionalFormatting sqref="G3:G32 L3:L32">
    <cfRule type="cellIs" dxfId="43" priority="23" stopIfTrue="1" operator="equal">
      <formula>"5.0"</formula>
    </cfRule>
    <cfRule type="cellIs" dxfId="42" priority="24" stopIfTrue="1" operator="equal">
      <formula>"4.5"</formula>
    </cfRule>
    <cfRule type="cellIs" dxfId="41" priority="25" stopIfTrue="1" operator="equal">
      <formula>"4.0"</formula>
    </cfRule>
    <cfRule type="cellIs" dxfId="40" priority="26" stopIfTrue="1" operator="equal">
      <formula>"3.5"</formula>
    </cfRule>
    <cfRule type="cellIs" dxfId="39" priority="27" stopIfTrue="1" operator="equal">
      <formula>"3.0"</formula>
    </cfRule>
    <cfRule type="cellIs" dxfId="38" priority="28" stopIfTrue="1" operator="equal">
      <formula>"2.0"</formula>
    </cfRule>
  </conditionalFormatting>
  <conditionalFormatting sqref="G35:G41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{1EFF452C-E2DF-474A-AEFD-BFDF4B77B3A8}</x14:id>
        </ext>
      </extLst>
    </cfRule>
  </conditionalFormatting>
  <conditionalFormatting sqref="I35:I40">
    <cfRule type="cellIs" dxfId="37" priority="1" stopIfTrue="1" operator="equal">
      <formula>"5.0"</formula>
    </cfRule>
    <cfRule type="cellIs" dxfId="36" priority="2" stopIfTrue="1" operator="equal">
      <formula>"4.5"</formula>
    </cfRule>
    <cfRule type="cellIs" dxfId="35" priority="3" stopIfTrue="1" operator="equal">
      <formula>"4.0"</formula>
    </cfRule>
    <cfRule type="cellIs" dxfId="34" priority="4" stopIfTrue="1" operator="equal">
      <formula>"3.5"</formula>
    </cfRule>
    <cfRule type="cellIs" dxfId="33" priority="5" stopIfTrue="1" operator="equal">
      <formula>"3.0"</formula>
    </cfRule>
    <cfRule type="cellIs" dxfId="32" priority="6" stopIfTrue="1" operator="equal">
      <formula>"2.0"</formula>
    </cfRule>
  </conditionalFormatting>
  <conditionalFormatting sqref="J3:J32">
    <cfRule type="cellIs" dxfId="31" priority="8" stopIfTrue="1" operator="equal">
      <formula>"5.0"</formula>
    </cfRule>
    <cfRule type="cellIs" dxfId="30" priority="9" stopIfTrue="1" operator="equal">
      <formula>"4.5"</formula>
    </cfRule>
    <cfRule type="cellIs" dxfId="29" priority="10" stopIfTrue="1" operator="equal">
      <formula>"4.0"</formula>
    </cfRule>
    <cfRule type="cellIs" dxfId="28" priority="11" stopIfTrue="1" operator="equal">
      <formula>"3.5"</formula>
    </cfRule>
    <cfRule type="cellIs" dxfId="27" priority="12" stopIfTrue="1" operator="equal">
      <formula>"3.0"</formula>
    </cfRule>
    <cfRule type="cellIs" dxfId="26" priority="13" stopIfTrue="1" operator="equal">
      <formula>"2.0"</formula>
    </cfRule>
  </conditionalFormatting>
  <conditionalFormatting sqref="J35:J4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{D672BF33-D6D3-40D5-BE17-4A29D52DF9D3}</x14:id>
        </ext>
      </extLst>
    </cfRule>
  </conditionalFormatting>
  <conditionalFormatting sqref="L35:L41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{31761728-3E9F-4E20-9FED-915181E8D30B}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31F0FF-7CCF-4A12-B3AD-EE0636F4D703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E3:E32</xm:sqref>
        </x14:conditionalFormatting>
        <x14:conditionalFormatting xmlns:xm="http://schemas.microsoft.com/office/excel/2006/main">
          <x14:cfRule type="dataBar" id="{8B310B72-814C-4027-9EDE-F9ABBD01F445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F3:F32 I3:I32</xm:sqref>
        </x14:conditionalFormatting>
        <x14:conditionalFormatting xmlns:xm="http://schemas.microsoft.com/office/excel/2006/main">
          <x14:cfRule type="dataBar" id="{1EFF452C-E2DF-474A-AEFD-BFDF4B77B3A8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G35:G41</xm:sqref>
        </x14:conditionalFormatting>
        <x14:conditionalFormatting xmlns:xm="http://schemas.microsoft.com/office/excel/2006/main">
          <x14:cfRule type="dataBar" id="{D672BF33-D6D3-40D5-BE17-4A29D52DF9D3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J35:J41</xm:sqref>
        </x14:conditionalFormatting>
        <x14:conditionalFormatting xmlns:xm="http://schemas.microsoft.com/office/excel/2006/main">
          <x14:cfRule type="dataBar" id="{31761728-3E9F-4E20-9FED-915181E8D30B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L35:L41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15FD-F579-4C9A-BA58-23DE9C8DC1F9}">
  <sheetPr>
    <tabColor rgb="FFCCCCFF"/>
    <pageSetUpPr fitToPage="1"/>
  </sheetPr>
  <dimension ref="A1:L32"/>
  <sheetViews>
    <sheetView zoomScale="115" zoomScaleNormal="115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5" customWidth="1"/>
    <col min="3" max="3" width="5.7109375" style="5" customWidth="1"/>
    <col min="4" max="10" width="12.7109375" style="5" customWidth="1"/>
    <col min="11" max="11" width="3.7109375" style="46" customWidth="1"/>
    <col min="12" max="12" width="12.7109375" style="5" customWidth="1"/>
    <col min="13" max="16384" width="11.5703125" style="5"/>
  </cols>
  <sheetData>
    <row r="1" spans="1:12" ht="65.099999999999994" customHeight="1" thickBot="1">
      <c r="B1" s="16" t="s">
        <v>100</v>
      </c>
      <c r="C1" s="2" t="s">
        <v>0</v>
      </c>
      <c r="D1" s="38" t="s">
        <v>36</v>
      </c>
      <c r="E1" s="39" t="s">
        <v>36</v>
      </c>
      <c r="F1" s="23" t="s">
        <v>26</v>
      </c>
      <c r="G1" s="24" t="s">
        <v>26</v>
      </c>
      <c r="H1" s="44" t="s">
        <v>121</v>
      </c>
      <c r="I1" s="44" t="s">
        <v>121</v>
      </c>
      <c r="J1" s="45" t="s">
        <v>121</v>
      </c>
      <c r="L1" s="47" t="s">
        <v>122</v>
      </c>
    </row>
    <row r="2" spans="1:12" ht="30" customHeight="1" thickBot="1">
      <c r="A2" s="6" t="s">
        <v>2</v>
      </c>
      <c r="B2" s="6" t="s">
        <v>3</v>
      </c>
      <c r="C2" s="18"/>
      <c r="D2" s="40">
        <v>21</v>
      </c>
      <c r="E2" s="41">
        <v>46184</v>
      </c>
      <c r="F2" s="27" t="s">
        <v>27</v>
      </c>
      <c r="G2" s="28">
        <f>E2</f>
        <v>46184</v>
      </c>
      <c r="H2" s="48">
        <v>21</v>
      </c>
      <c r="I2" s="48" t="s">
        <v>27</v>
      </c>
      <c r="J2" s="49">
        <v>46197</v>
      </c>
      <c r="L2" s="50" t="s">
        <v>123</v>
      </c>
    </row>
    <row r="3" spans="1:12" ht="19.899999999999999" customHeight="1">
      <c r="A3" s="8">
        <v>1</v>
      </c>
      <c r="B3" s="8" t="s">
        <v>101</v>
      </c>
      <c r="C3" s="17"/>
      <c r="D3" s="42">
        <v>15</v>
      </c>
      <c r="E3" s="43">
        <f>IF(ISBLANK(D3),"",D3/D$2)</f>
        <v>0.7142857142857143</v>
      </c>
      <c r="F3" s="31">
        <f>IFERROR(E3*100+C3,"")</f>
        <v>71.428571428571431</v>
      </c>
      <c r="G3" s="32" t="str">
        <f>IF(F3="","",IF(ROUND(F3,0)&gt;=91,"5.0",IF(ROUND(F3,0)&gt;=81,"4.5",IF(ROUND(F3,0)&gt;=71,"4.0",IF(ROUND(F3,0)&gt;=61,"3.5",IF(ROUND(F3,0)&gt;=51,"3.0","2.0"))))))</f>
        <v>4.0</v>
      </c>
      <c r="H3" s="51"/>
      <c r="I3" s="52" t="str">
        <f t="shared" ref="I3:I23" si="0">IF(ISBLANK(H3),"",H3/H$2*100+C3)</f>
        <v/>
      </c>
      <c r="J3" s="53" t="str">
        <f t="shared" ref="J3:J23" si="1">IF(I3="","",IF(ROUND(I3,0)&gt;=91,"3.5",IF(ROUND(I3,0)&gt;=51,"3.0","2.0")))</f>
        <v/>
      </c>
      <c r="L3" s="54" t="str">
        <f t="shared" ref="L3:L23" si="2">IF(AND(G3="",J3=""),"",IF(J3="",G3,J3))</f>
        <v>4.0</v>
      </c>
    </row>
    <row r="4" spans="1:12" ht="19.899999999999999" customHeight="1">
      <c r="A4" s="8">
        <v>2</v>
      </c>
      <c r="B4" s="8" t="s">
        <v>102</v>
      </c>
      <c r="C4" s="17"/>
      <c r="D4" s="42">
        <v>11</v>
      </c>
      <c r="E4" s="43">
        <f t="shared" ref="E4:E23" si="3">IF(ISBLANK(D4),"",D4/D$2)</f>
        <v>0.52380952380952384</v>
      </c>
      <c r="F4" s="31">
        <f t="shared" ref="F4:F23" si="4">IFERROR(E4*100+C4,"")</f>
        <v>52.380952380952387</v>
      </c>
      <c r="G4" s="32" t="str">
        <f t="shared" ref="G4:G23" si="5">IF(F4="","",IF(ROUND(F4,0)&gt;=91,"5.0",IF(ROUND(F4,0)&gt;=81,"4.5",IF(ROUND(F4,0)&gt;=71,"4.0",IF(ROUND(F4,0)&gt;=61,"3.5",IF(ROUND(F4,0)&gt;=51,"3.0","2.0"))))))</f>
        <v>3.0</v>
      </c>
      <c r="H4" s="51"/>
      <c r="I4" s="52" t="str">
        <f t="shared" si="0"/>
        <v/>
      </c>
      <c r="J4" s="53" t="str">
        <f t="shared" si="1"/>
        <v/>
      </c>
      <c r="L4" s="54" t="str">
        <f t="shared" si="2"/>
        <v>3.0</v>
      </c>
    </row>
    <row r="5" spans="1:12" ht="19.899999999999999" customHeight="1">
      <c r="A5" s="8">
        <v>3</v>
      </c>
      <c r="B5" s="8" t="s">
        <v>103</v>
      </c>
      <c r="C5" s="17"/>
      <c r="D5" s="42">
        <v>18</v>
      </c>
      <c r="E5" s="43">
        <f t="shared" si="3"/>
        <v>0.8571428571428571</v>
      </c>
      <c r="F5" s="31">
        <f t="shared" si="4"/>
        <v>85.714285714285708</v>
      </c>
      <c r="G5" s="32" t="str">
        <f t="shared" si="5"/>
        <v>4.5</v>
      </c>
      <c r="H5" s="51"/>
      <c r="I5" s="52" t="str">
        <f t="shared" si="0"/>
        <v/>
      </c>
      <c r="J5" s="53" t="str">
        <f t="shared" si="1"/>
        <v/>
      </c>
      <c r="L5" s="54" t="str">
        <f t="shared" si="2"/>
        <v>4.5</v>
      </c>
    </row>
    <row r="6" spans="1:12" ht="19.899999999999999" customHeight="1">
      <c r="A6" s="8">
        <v>4</v>
      </c>
      <c r="B6" s="8" t="s">
        <v>104</v>
      </c>
      <c r="C6" s="17"/>
      <c r="D6" s="42">
        <v>17</v>
      </c>
      <c r="E6" s="43">
        <f t="shared" si="3"/>
        <v>0.80952380952380953</v>
      </c>
      <c r="F6" s="31">
        <f t="shared" si="4"/>
        <v>80.952380952380949</v>
      </c>
      <c r="G6" s="32" t="str">
        <f t="shared" si="5"/>
        <v>4.5</v>
      </c>
      <c r="H6" s="51"/>
      <c r="I6" s="52" t="str">
        <f t="shared" si="0"/>
        <v/>
      </c>
      <c r="J6" s="53" t="str">
        <f t="shared" si="1"/>
        <v/>
      </c>
      <c r="L6" s="54" t="str">
        <f t="shared" si="2"/>
        <v>4.5</v>
      </c>
    </row>
    <row r="7" spans="1:12" ht="19.899999999999999" customHeight="1">
      <c r="A7" s="8">
        <v>5</v>
      </c>
      <c r="B7" s="8" t="s">
        <v>105</v>
      </c>
      <c r="C7" s="17"/>
      <c r="D7" s="42">
        <v>8</v>
      </c>
      <c r="E7" s="43">
        <f t="shared" si="3"/>
        <v>0.38095238095238093</v>
      </c>
      <c r="F7" s="31">
        <f t="shared" si="4"/>
        <v>38.095238095238095</v>
      </c>
      <c r="G7" s="32" t="str">
        <f t="shared" si="5"/>
        <v>2.0</v>
      </c>
      <c r="H7" s="51">
        <v>11</v>
      </c>
      <c r="I7" s="52">
        <f t="shared" si="0"/>
        <v>52.380952380952387</v>
      </c>
      <c r="J7" s="53" t="str">
        <f t="shared" si="1"/>
        <v>3.0</v>
      </c>
      <c r="L7" s="54" t="str">
        <f t="shared" si="2"/>
        <v>3.0</v>
      </c>
    </row>
    <row r="8" spans="1:12" ht="19.899999999999999" customHeight="1">
      <c r="A8" s="8">
        <v>6</v>
      </c>
      <c r="B8" s="8" t="s">
        <v>106</v>
      </c>
      <c r="C8" s="17"/>
      <c r="D8" s="42">
        <v>14</v>
      </c>
      <c r="E8" s="43">
        <f t="shared" si="3"/>
        <v>0.66666666666666663</v>
      </c>
      <c r="F8" s="31">
        <f t="shared" si="4"/>
        <v>66.666666666666657</v>
      </c>
      <c r="G8" s="32" t="str">
        <f t="shared" si="5"/>
        <v>3.5</v>
      </c>
      <c r="H8" s="51"/>
      <c r="I8" s="52" t="str">
        <f t="shared" si="0"/>
        <v/>
      </c>
      <c r="J8" s="53" t="str">
        <f t="shared" si="1"/>
        <v/>
      </c>
      <c r="L8" s="54" t="str">
        <f t="shared" si="2"/>
        <v>3.5</v>
      </c>
    </row>
    <row r="9" spans="1:12" ht="19.899999999999999" customHeight="1">
      <c r="A9" s="8">
        <v>7</v>
      </c>
      <c r="B9" s="8" t="s">
        <v>107</v>
      </c>
      <c r="C9" s="17"/>
      <c r="D9" s="42">
        <v>17</v>
      </c>
      <c r="E9" s="43">
        <f t="shared" si="3"/>
        <v>0.80952380952380953</v>
      </c>
      <c r="F9" s="31">
        <f t="shared" si="4"/>
        <v>80.952380952380949</v>
      </c>
      <c r="G9" s="32" t="str">
        <f t="shared" si="5"/>
        <v>4.5</v>
      </c>
      <c r="H9" s="51"/>
      <c r="I9" s="52" t="str">
        <f t="shared" si="0"/>
        <v/>
      </c>
      <c r="J9" s="53" t="str">
        <f t="shared" si="1"/>
        <v/>
      </c>
      <c r="L9" s="54" t="str">
        <f t="shared" si="2"/>
        <v>4.5</v>
      </c>
    </row>
    <row r="10" spans="1:12" ht="19.899999999999999" customHeight="1">
      <c r="A10" s="8">
        <v>8</v>
      </c>
      <c r="B10" s="8" t="s">
        <v>108</v>
      </c>
      <c r="C10" s="17"/>
      <c r="D10" s="42">
        <v>17</v>
      </c>
      <c r="E10" s="43">
        <f t="shared" si="3"/>
        <v>0.80952380952380953</v>
      </c>
      <c r="F10" s="31">
        <f t="shared" si="4"/>
        <v>80.952380952380949</v>
      </c>
      <c r="G10" s="32" t="str">
        <f t="shared" si="5"/>
        <v>4.5</v>
      </c>
      <c r="H10" s="51"/>
      <c r="I10" s="52" t="str">
        <f t="shared" si="0"/>
        <v/>
      </c>
      <c r="J10" s="53" t="str">
        <f t="shared" si="1"/>
        <v/>
      </c>
      <c r="L10" s="54" t="str">
        <f t="shared" si="2"/>
        <v>4.5</v>
      </c>
    </row>
    <row r="11" spans="1:12" ht="19.899999999999999" customHeight="1">
      <c r="A11" s="8">
        <v>9</v>
      </c>
      <c r="B11" s="8" t="s">
        <v>109</v>
      </c>
      <c r="C11" s="17"/>
      <c r="D11" s="42">
        <v>16</v>
      </c>
      <c r="E11" s="43">
        <f t="shared" si="3"/>
        <v>0.76190476190476186</v>
      </c>
      <c r="F11" s="31">
        <f t="shared" si="4"/>
        <v>76.19047619047619</v>
      </c>
      <c r="G11" s="32" t="str">
        <f t="shared" si="5"/>
        <v>4.0</v>
      </c>
      <c r="H11" s="51"/>
      <c r="I11" s="52" t="str">
        <f t="shared" si="0"/>
        <v/>
      </c>
      <c r="J11" s="53" t="str">
        <f t="shared" si="1"/>
        <v/>
      </c>
      <c r="L11" s="54" t="str">
        <f t="shared" si="2"/>
        <v>4.0</v>
      </c>
    </row>
    <row r="12" spans="1:12" ht="19.899999999999999" customHeight="1">
      <c r="A12" s="8">
        <v>10</v>
      </c>
      <c r="B12" s="8" t="s">
        <v>110</v>
      </c>
      <c r="C12" s="17"/>
      <c r="D12" s="42"/>
      <c r="E12" s="43" t="str">
        <f t="shared" si="3"/>
        <v/>
      </c>
      <c r="F12" s="31" t="str">
        <f t="shared" si="4"/>
        <v/>
      </c>
      <c r="G12" s="32" t="str">
        <f t="shared" si="5"/>
        <v/>
      </c>
      <c r="H12" s="51"/>
      <c r="I12" s="52" t="str">
        <f t="shared" si="0"/>
        <v/>
      </c>
      <c r="J12" s="53" t="str">
        <f t="shared" si="1"/>
        <v/>
      </c>
      <c r="L12" s="54" t="str">
        <f t="shared" si="2"/>
        <v/>
      </c>
    </row>
    <row r="13" spans="1:12" ht="19.899999999999999" customHeight="1">
      <c r="A13" s="8">
        <v>11</v>
      </c>
      <c r="B13" s="8" t="s">
        <v>111</v>
      </c>
      <c r="C13" s="17"/>
      <c r="D13" s="42">
        <v>12</v>
      </c>
      <c r="E13" s="43">
        <f t="shared" si="3"/>
        <v>0.5714285714285714</v>
      </c>
      <c r="F13" s="31">
        <f t="shared" si="4"/>
        <v>57.142857142857139</v>
      </c>
      <c r="G13" s="32" t="str">
        <f t="shared" si="5"/>
        <v>3.0</v>
      </c>
      <c r="H13" s="51"/>
      <c r="I13" s="52" t="str">
        <f t="shared" si="0"/>
        <v/>
      </c>
      <c r="J13" s="53" t="str">
        <f t="shared" si="1"/>
        <v/>
      </c>
      <c r="L13" s="54" t="str">
        <f t="shared" si="2"/>
        <v>3.0</v>
      </c>
    </row>
    <row r="14" spans="1:12" ht="19.899999999999999" customHeight="1">
      <c r="A14" s="8">
        <v>12</v>
      </c>
      <c r="B14" s="8" t="s">
        <v>112</v>
      </c>
      <c r="C14" s="17"/>
      <c r="D14" s="42">
        <v>14</v>
      </c>
      <c r="E14" s="43">
        <f t="shared" si="3"/>
        <v>0.66666666666666663</v>
      </c>
      <c r="F14" s="31">
        <f t="shared" si="4"/>
        <v>66.666666666666657</v>
      </c>
      <c r="G14" s="32" t="str">
        <f t="shared" si="5"/>
        <v>3.5</v>
      </c>
      <c r="H14" s="51"/>
      <c r="I14" s="52" t="str">
        <f t="shared" si="0"/>
        <v/>
      </c>
      <c r="J14" s="53" t="str">
        <f t="shared" si="1"/>
        <v/>
      </c>
      <c r="L14" s="54" t="str">
        <f t="shared" si="2"/>
        <v>3.5</v>
      </c>
    </row>
    <row r="15" spans="1:12" ht="19.899999999999999" customHeight="1">
      <c r="A15" s="8">
        <v>13</v>
      </c>
      <c r="B15" s="8" t="s">
        <v>113</v>
      </c>
      <c r="C15" s="17"/>
      <c r="D15" s="42">
        <v>13</v>
      </c>
      <c r="E15" s="43">
        <f t="shared" si="3"/>
        <v>0.61904761904761907</v>
      </c>
      <c r="F15" s="31">
        <f t="shared" si="4"/>
        <v>61.904761904761905</v>
      </c>
      <c r="G15" s="32" t="str">
        <f t="shared" si="5"/>
        <v>3.5</v>
      </c>
      <c r="H15" s="51"/>
      <c r="I15" s="52" t="str">
        <f t="shared" si="0"/>
        <v/>
      </c>
      <c r="J15" s="53" t="str">
        <f t="shared" si="1"/>
        <v/>
      </c>
      <c r="L15" s="54" t="str">
        <f t="shared" si="2"/>
        <v>3.5</v>
      </c>
    </row>
    <row r="16" spans="1:12" ht="19.899999999999999" customHeight="1">
      <c r="A16" s="8">
        <v>14</v>
      </c>
      <c r="B16" s="8" t="s">
        <v>114</v>
      </c>
      <c r="C16" s="17"/>
      <c r="D16" s="42">
        <v>12</v>
      </c>
      <c r="E16" s="43">
        <f t="shared" si="3"/>
        <v>0.5714285714285714</v>
      </c>
      <c r="F16" s="31">
        <f t="shared" si="4"/>
        <v>57.142857142857139</v>
      </c>
      <c r="G16" s="32" t="str">
        <f t="shared" si="5"/>
        <v>3.0</v>
      </c>
      <c r="H16" s="51"/>
      <c r="I16" s="52" t="str">
        <f t="shared" si="0"/>
        <v/>
      </c>
      <c r="J16" s="53" t="str">
        <f t="shared" si="1"/>
        <v/>
      </c>
      <c r="L16" s="54" t="str">
        <f t="shared" si="2"/>
        <v>3.0</v>
      </c>
    </row>
    <row r="17" spans="1:12" ht="19.899999999999999" customHeight="1">
      <c r="A17" s="8">
        <v>15</v>
      </c>
      <c r="B17" s="8" t="s">
        <v>115</v>
      </c>
      <c r="C17" s="17"/>
      <c r="D17" s="42">
        <v>13</v>
      </c>
      <c r="E17" s="43">
        <f t="shared" si="3"/>
        <v>0.61904761904761907</v>
      </c>
      <c r="F17" s="31">
        <f t="shared" si="4"/>
        <v>61.904761904761905</v>
      </c>
      <c r="G17" s="32" t="str">
        <f t="shared" si="5"/>
        <v>3.5</v>
      </c>
      <c r="H17" s="51"/>
      <c r="I17" s="52" t="str">
        <f t="shared" si="0"/>
        <v/>
      </c>
      <c r="J17" s="53" t="str">
        <f t="shared" si="1"/>
        <v/>
      </c>
      <c r="L17" s="54" t="str">
        <f t="shared" si="2"/>
        <v>3.5</v>
      </c>
    </row>
    <row r="18" spans="1:12" ht="19.899999999999999" customHeight="1">
      <c r="A18" s="8">
        <v>16</v>
      </c>
      <c r="B18" s="8" t="s">
        <v>116</v>
      </c>
      <c r="C18" s="17"/>
      <c r="D18" s="42">
        <v>12</v>
      </c>
      <c r="E18" s="43">
        <f t="shared" si="3"/>
        <v>0.5714285714285714</v>
      </c>
      <c r="F18" s="31">
        <f t="shared" si="4"/>
        <v>57.142857142857139</v>
      </c>
      <c r="G18" s="32" t="str">
        <f t="shared" si="5"/>
        <v>3.0</v>
      </c>
      <c r="H18" s="51"/>
      <c r="I18" s="52" t="str">
        <f t="shared" si="0"/>
        <v/>
      </c>
      <c r="J18" s="53" t="str">
        <f t="shared" si="1"/>
        <v/>
      </c>
      <c r="L18" s="54" t="str">
        <f t="shared" si="2"/>
        <v>3.0</v>
      </c>
    </row>
    <row r="19" spans="1:12" ht="19.899999999999999" customHeight="1">
      <c r="A19" s="8">
        <v>17</v>
      </c>
      <c r="B19" s="8" t="s">
        <v>117</v>
      </c>
      <c r="C19" s="17"/>
      <c r="D19" s="42">
        <v>7</v>
      </c>
      <c r="E19" s="43">
        <f t="shared" si="3"/>
        <v>0.33333333333333331</v>
      </c>
      <c r="F19" s="31">
        <f t="shared" si="4"/>
        <v>33.333333333333329</v>
      </c>
      <c r="G19" s="32" t="str">
        <f t="shared" si="5"/>
        <v>2.0</v>
      </c>
      <c r="H19" s="51">
        <v>11</v>
      </c>
      <c r="I19" s="52">
        <f t="shared" si="0"/>
        <v>52.380952380952387</v>
      </c>
      <c r="J19" s="53" t="str">
        <f t="shared" si="1"/>
        <v>3.0</v>
      </c>
      <c r="L19" s="54" t="str">
        <f t="shared" si="2"/>
        <v>3.0</v>
      </c>
    </row>
    <row r="20" spans="1:12" ht="19.899999999999999" customHeight="1">
      <c r="A20" s="8">
        <v>18</v>
      </c>
      <c r="B20" s="8" t="s">
        <v>118</v>
      </c>
      <c r="C20" s="17"/>
      <c r="D20" s="42">
        <v>14</v>
      </c>
      <c r="E20" s="43">
        <f t="shared" si="3"/>
        <v>0.66666666666666663</v>
      </c>
      <c r="F20" s="31">
        <f t="shared" si="4"/>
        <v>66.666666666666657</v>
      </c>
      <c r="G20" s="32" t="str">
        <f t="shared" si="5"/>
        <v>3.5</v>
      </c>
      <c r="H20" s="51"/>
      <c r="I20" s="52" t="str">
        <f t="shared" si="0"/>
        <v/>
      </c>
      <c r="J20" s="53" t="str">
        <f t="shared" si="1"/>
        <v/>
      </c>
      <c r="L20" s="54" t="str">
        <f t="shared" si="2"/>
        <v>3.5</v>
      </c>
    </row>
    <row r="21" spans="1:12" ht="19.899999999999999" customHeight="1">
      <c r="A21" s="8">
        <v>19</v>
      </c>
      <c r="B21" s="8" t="s">
        <v>119</v>
      </c>
      <c r="C21" s="17"/>
      <c r="D21" s="42">
        <v>15</v>
      </c>
      <c r="E21" s="43">
        <f t="shared" si="3"/>
        <v>0.7142857142857143</v>
      </c>
      <c r="F21" s="31">
        <f t="shared" si="4"/>
        <v>71.428571428571431</v>
      </c>
      <c r="G21" s="32" t="str">
        <f t="shared" si="5"/>
        <v>4.0</v>
      </c>
      <c r="H21" s="51"/>
      <c r="I21" s="52" t="str">
        <f t="shared" si="0"/>
        <v/>
      </c>
      <c r="J21" s="53" t="str">
        <f t="shared" si="1"/>
        <v/>
      </c>
      <c r="L21" s="54" t="str">
        <f t="shared" si="2"/>
        <v>4.0</v>
      </c>
    </row>
    <row r="22" spans="1:12" ht="19.899999999999999" customHeight="1">
      <c r="A22" s="8">
        <v>20</v>
      </c>
      <c r="B22" s="8" t="s">
        <v>120</v>
      </c>
      <c r="C22" s="17"/>
      <c r="D22" s="42">
        <v>12</v>
      </c>
      <c r="E22" s="43">
        <f t="shared" si="3"/>
        <v>0.5714285714285714</v>
      </c>
      <c r="F22" s="31">
        <f t="shared" si="4"/>
        <v>57.142857142857139</v>
      </c>
      <c r="G22" s="32" t="str">
        <f t="shared" si="5"/>
        <v>3.0</v>
      </c>
      <c r="H22" s="51"/>
      <c r="I22" s="52" t="str">
        <f t="shared" si="0"/>
        <v/>
      </c>
      <c r="J22" s="53" t="str">
        <f t="shared" si="1"/>
        <v/>
      </c>
      <c r="L22" s="54" t="str">
        <f t="shared" si="2"/>
        <v>3.0</v>
      </c>
    </row>
    <row r="23" spans="1:12" ht="19.899999999999999" customHeight="1">
      <c r="A23" s="8">
        <v>21</v>
      </c>
      <c r="B23" s="8">
        <v>266023</v>
      </c>
      <c r="C23" s="17"/>
      <c r="D23" s="42">
        <v>11</v>
      </c>
      <c r="E23" s="43">
        <f t="shared" si="3"/>
        <v>0.52380952380952384</v>
      </c>
      <c r="F23" s="31">
        <f t="shared" si="4"/>
        <v>52.380952380952387</v>
      </c>
      <c r="G23" s="32" t="str">
        <f t="shared" si="5"/>
        <v>3.0</v>
      </c>
      <c r="H23" s="51"/>
      <c r="I23" s="52" t="str">
        <f t="shared" si="0"/>
        <v/>
      </c>
      <c r="J23" s="53" t="str">
        <f t="shared" si="1"/>
        <v/>
      </c>
      <c r="L23" s="54" t="str">
        <f t="shared" si="2"/>
        <v>3.0</v>
      </c>
    </row>
    <row r="24" spans="1:12" ht="19.899999999999999" customHeight="1">
      <c r="E24" s="10">
        <f>IFERROR(AVERAGE(E$3:E23),"")</f>
        <v>0.63809523809523794</v>
      </c>
      <c r="H24"/>
      <c r="I24"/>
      <c r="K24" s="5"/>
    </row>
    <row r="25" spans="1:12" ht="19.899999999999999" customHeight="1" thickBot="1">
      <c r="C25" s="11"/>
      <c r="D25" s="11"/>
      <c r="E25" s="11"/>
      <c r="F25" s="11"/>
      <c r="G25" s="11"/>
      <c r="H25"/>
      <c r="I25"/>
      <c r="J25" s="11"/>
      <c r="K25" s="55"/>
      <c r="L25" s="11"/>
    </row>
    <row r="26" spans="1:12" ht="19.899999999999999" customHeight="1">
      <c r="D26" s="12" t="s">
        <v>4</v>
      </c>
      <c r="E26" s="13">
        <f>COUNTIF(E$3:E23,"&gt;50%")</f>
        <v>18</v>
      </c>
      <c r="F26" s="33" t="s">
        <v>28</v>
      </c>
      <c r="G26" s="33">
        <f>COUNTIF(G$3:G$23,F26)</f>
        <v>0</v>
      </c>
      <c r="H26" s="56" t="str">
        <f>IFERROR(G26/$R$32,"")</f>
        <v/>
      </c>
      <c r="I26" s="33" t="s">
        <v>28</v>
      </c>
      <c r="J26" s="33">
        <f>COUNTIF(J$3:J$23,F26)</f>
        <v>0</v>
      </c>
      <c r="L26" s="33">
        <f>COUNTIF(L$3:L$23,F26)</f>
        <v>0</v>
      </c>
    </row>
    <row r="27" spans="1:12" ht="19.899999999999999" customHeight="1" thickBot="1">
      <c r="D27" s="14" t="s">
        <v>5</v>
      </c>
      <c r="E27" s="15">
        <f>COUNTIF(E$3:E23,"&lt;=50%")</f>
        <v>2</v>
      </c>
      <c r="F27" s="34" t="s">
        <v>29</v>
      </c>
      <c r="G27" s="34">
        <f>COUNTIF(G$3:G$23,F27)</f>
        <v>4</v>
      </c>
      <c r="H27" s="56" t="str">
        <f t="shared" ref="H27:H31" si="6">IFERROR(G27/$R$32,"")</f>
        <v/>
      </c>
      <c r="I27" s="34" t="s">
        <v>29</v>
      </c>
      <c r="J27" s="34">
        <f>COUNTIF(J$3:J$23,F27)</f>
        <v>0</v>
      </c>
      <c r="L27" s="34">
        <f>COUNTIF(L$3:L$23,F27)</f>
        <v>4</v>
      </c>
    </row>
    <row r="28" spans="1:12" ht="19.899999999999999" customHeight="1">
      <c r="F28" s="34" t="s">
        <v>30</v>
      </c>
      <c r="G28" s="34">
        <f>COUNTIF(G$3:G$23,F28)</f>
        <v>3</v>
      </c>
      <c r="H28" s="56" t="str">
        <f t="shared" si="6"/>
        <v/>
      </c>
      <c r="I28" s="34" t="s">
        <v>30</v>
      </c>
      <c r="J28" s="34">
        <f>COUNTIF(J$3:J$23,F28)</f>
        <v>0</v>
      </c>
      <c r="L28" s="34">
        <f>COUNTIF(L$3:L$23,F28)</f>
        <v>3</v>
      </c>
    </row>
    <row r="29" spans="1:12">
      <c r="F29" s="34" t="s">
        <v>31</v>
      </c>
      <c r="G29" s="34">
        <f>COUNTIF(G$3:G$23,F29)</f>
        <v>5</v>
      </c>
      <c r="H29" s="56" t="str">
        <f t="shared" si="6"/>
        <v/>
      </c>
      <c r="I29" s="34" t="s">
        <v>31</v>
      </c>
      <c r="J29" s="34">
        <f>COUNTIF(J$3:J$23,F29)</f>
        <v>0</v>
      </c>
      <c r="L29" s="34">
        <f>COUNTIF(L$3:L$23,F29)</f>
        <v>5</v>
      </c>
    </row>
    <row r="30" spans="1:12">
      <c r="F30" s="34" t="s">
        <v>32</v>
      </c>
      <c r="G30" s="34">
        <f>COUNTIF(G$3:G$23,F30)</f>
        <v>6</v>
      </c>
      <c r="H30" s="56" t="str">
        <f t="shared" si="6"/>
        <v/>
      </c>
      <c r="I30" s="34" t="s">
        <v>32</v>
      </c>
      <c r="J30" s="34">
        <f>COUNTIF(J$3:J$23,F30)</f>
        <v>2</v>
      </c>
      <c r="L30" s="34">
        <f>COUNTIF(L$3:L$23,F30)</f>
        <v>8</v>
      </c>
    </row>
    <row r="31" spans="1:12" ht="15.75" thickBot="1">
      <c r="F31" s="35" t="s">
        <v>33</v>
      </c>
      <c r="G31" s="35">
        <f>COUNTIF(G$3:G$23,F31)</f>
        <v>2</v>
      </c>
      <c r="H31" s="56" t="str">
        <f t="shared" si="6"/>
        <v/>
      </c>
      <c r="I31" s="35" t="s">
        <v>33</v>
      </c>
      <c r="J31" s="35">
        <f>COUNTIF(J$3:J$23,F31)</f>
        <v>0</v>
      </c>
      <c r="L31" s="35">
        <f>COUNTIF(L$3:L$23,F31)</f>
        <v>0</v>
      </c>
    </row>
    <row r="32" spans="1:12" ht="20.25">
      <c r="F32" s="36" t="s">
        <v>34</v>
      </c>
      <c r="G32" s="37">
        <f>SUM(G26:G31)</f>
        <v>20</v>
      </c>
      <c r="H32" s="37"/>
      <c r="I32" s="36" t="s">
        <v>34</v>
      </c>
      <c r="J32" s="37">
        <f>SUM(J26:J31)</f>
        <v>2</v>
      </c>
      <c r="L32" s="37">
        <f>SUM(L26:L31)</f>
        <v>20</v>
      </c>
    </row>
  </sheetData>
  <conditionalFormatting sqref="C3:C23">
    <cfRule type="cellIs" dxfId="25" priority="30" operator="lessThan">
      <formula>0</formula>
    </cfRule>
    <cfRule type="cellIs" dxfId="24" priority="31" operator="greaterThan">
      <formula>0</formula>
    </cfRule>
  </conditionalFormatting>
  <conditionalFormatting sqref="E3:E23">
    <cfRule type="dataBar" priority="29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{C51DFD01-7956-4926-BC29-7E734045C1B8}</x14:id>
        </ext>
      </extLst>
    </cfRule>
  </conditionalFormatting>
  <conditionalFormatting sqref="F3:F23 I3:I23">
    <cfRule type="dataBar" priority="16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{F0ED2834-8539-444A-A8EC-1A0D2324482A}</x14:id>
        </ext>
      </extLst>
    </cfRule>
  </conditionalFormatting>
  <conditionalFormatting sqref="F26:F31">
    <cfRule type="cellIs" dxfId="23" priority="17" stopIfTrue="1" operator="equal">
      <formula>"5.0"</formula>
    </cfRule>
    <cfRule type="cellIs" dxfId="22" priority="18" stopIfTrue="1" operator="equal">
      <formula>"4.5"</formula>
    </cfRule>
    <cfRule type="cellIs" dxfId="21" priority="19" stopIfTrue="1" operator="equal">
      <formula>"4.0"</formula>
    </cfRule>
    <cfRule type="cellIs" dxfId="20" priority="20" stopIfTrue="1" operator="equal">
      <formula>"3.5"</formula>
    </cfRule>
    <cfRule type="cellIs" dxfId="19" priority="21" stopIfTrue="1" operator="equal">
      <formula>"3.0"</formula>
    </cfRule>
    <cfRule type="cellIs" dxfId="18" priority="22" stopIfTrue="1" operator="equal">
      <formula>"2.0"</formula>
    </cfRule>
  </conditionalFormatting>
  <conditionalFormatting sqref="G3:G23 L3:L23">
    <cfRule type="cellIs" dxfId="17" priority="23" stopIfTrue="1" operator="equal">
      <formula>"5.0"</formula>
    </cfRule>
    <cfRule type="cellIs" dxfId="16" priority="24" stopIfTrue="1" operator="equal">
      <formula>"4.5"</formula>
    </cfRule>
    <cfRule type="cellIs" dxfId="15" priority="25" stopIfTrue="1" operator="equal">
      <formula>"4.0"</formula>
    </cfRule>
    <cfRule type="cellIs" dxfId="14" priority="26" stopIfTrue="1" operator="equal">
      <formula>"3.5"</formula>
    </cfRule>
    <cfRule type="cellIs" dxfId="13" priority="27" stopIfTrue="1" operator="equal">
      <formula>"3.0"</formula>
    </cfRule>
    <cfRule type="cellIs" dxfId="12" priority="28" stopIfTrue="1" operator="equal">
      <formula>"2.0"</formula>
    </cfRule>
  </conditionalFormatting>
  <conditionalFormatting sqref="G26:G32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{AAA939DE-05C6-4125-8E47-5CCA5A2FD1C2}</x14:id>
        </ext>
      </extLst>
    </cfRule>
  </conditionalFormatting>
  <conditionalFormatting sqref="I26:I31">
    <cfRule type="cellIs" dxfId="11" priority="1" stopIfTrue="1" operator="equal">
      <formula>"5.0"</formula>
    </cfRule>
    <cfRule type="cellIs" dxfId="10" priority="2" stopIfTrue="1" operator="equal">
      <formula>"4.5"</formula>
    </cfRule>
    <cfRule type="cellIs" dxfId="9" priority="3" stopIfTrue="1" operator="equal">
      <formula>"4.0"</formula>
    </cfRule>
    <cfRule type="cellIs" dxfId="8" priority="4" stopIfTrue="1" operator="equal">
      <formula>"3.5"</formula>
    </cfRule>
    <cfRule type="cellIs" dxfId="7" priority="5" stopIfTrue="1" operator="equal">
      <formula>"3.0"</formula>
    </cfRule>
    <cfRule type="cellIs" dxfId="6" priority="6" stopIfTrue="1" operator="equal">
      <formula>"2.0"</formula>
    </cfRule>
  </conditionalFormatting>
  <conditionalFormatting sqref="J3:J23">
    <cfRule type="cellIs" dxfId="5" priority="8" stopIfTrue="1" operator="equal">
      <formula>"5.0"</formula>
    </cfRule>
    <cfRule type="cellIs" dxfId="4" priority="9" stopIfTrue="1" operator="equal">
      <formula>"4.5"</formula>
    </cfRule>
    <cfRule type="cellIs" dxfId="3" priority="10" stopIfTrue="1" operator="equal">
      <formula>"4.0"</formula>
    </cfRule>
    <cfRule type="cellIs" dxfId="2" priority="11" stopIfTrue="1" operator="equal">
      <formula>"3.5"</formula>
    </cfRule>
    <cfRule type="cellIs" dxfId="1" priority="12" stopIfTrue="1" operator="equal">
      <formula>"3.0"</formula>
    </cfRule>
    <cfRule type="cellIs" dxfId="0" priority="13" stopIfTrue="1" operator="equal">
      <formula>"2.0"</formula>
    </cfRule>
  </conditionalFormatting>
  <conditionalFormatting sqref="J26:J32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{F22AAE99-957B-4114-97BC-9FA925E29DD8}</x14:id>
        </ext>
      </extLst>
    </cfRule>
  </conditionalFormatting>
  <conditionalFormatting sqref="L26:L32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{474304D9-226F-4815-A316-27BD9E0075E7}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9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1DFD01-7956-4926-BC29-7E734045C1B8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E3:E23</xm:sqref>
        </x14:conditionalFormatting>
        <x14:conditionalFormatting xmlns:xm="http://schemas.microsoft.com/office/excel/2006/main">
          <x14:cfRule type="dataBar" id="{F0ED2834-8539-444A-A8EC-1A0D2324482A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F3:F23 I3:I23</xm:sqref>
        </x14:conditionalFormatting>
        <x14:conditionalFormatting xmlns:xm="http://schemas.microsoft.com/office/excel/2006/main">
          <x14:cfRule type="dataBar" id="{AAA939DE-05C6-4125-8E47-5CCA5A2FD1C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G26:G32</xm:sqref>
        </x14:conditionalFormatting>
        <x14:conditionalFormatting xmlns:xm="http://schemas.microsoft.com/office/excel/2006/main">
          <x14:cfRule type="dataBar" id="{F22AAE99-957B-4114-97BC-9FA925E29DD8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J26:J32</xm:sqref>
        </x14:conditionalFormatting>
        <x14:conditionalFormatting xmlns:xm="http://schemas.microsoft.com/office/excel/2006/main">
          <x14:cfRule type="dataBar" id="{474304D9-226F-4815-A316-27BD9E0075E7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L26:L32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U t D W Z w P E v q k A A A A 9 w A A A B I A H A B D b 2 5 m a W c v U G F j a 2 F n Z S 5 4 b W w g o h g A K K A U A A A A A A A A A A A A A A A A A A A A A A A A A A A A h Y 9 N D o I w G E S v Q r q n f 8 b E k I + y c A s J i Y l x 2 5 S K j V A I L Z a 7 u f B I X k G M o u 5 c z p u 3 m L l f b 5 B N b R N d 9 O B M Z 1 P E M E W R t q q r j K 1 T N P p j v E G Z g F K q s 6 x 1 N M v W J Z O r U n T y v k 8 I C S H g s M L d U B N O K S O H I t + p k 2 4 l + s j m v x w b 6 7 y 0 S i M B + 9 c Y w T G j a 8 w 4 5 5 g C W S g U x n 4 N P g 9 + t j 8 Q t m P j x 0 G L v o n L H M g S g b x P i A d Q S w M E F A A C A A g A U U t D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L Q 1 k o i k e 4 D g A A A B E A A A A T A B w A R m 9 y b X V s Y X M v U 2 V j d G l v b j E u b S C i G A A o o B Q A A A A A A A A A A A A A A A A A A A A A A A A A A A A r T k 0 u y c z P U w i G 0 I b W A F B L A Q I t A B Q A A g A I A F F L Q 1 m c D x L 6 p A A A A P c A A A A S A A A A A A A A A A A A A A A A A A A A A A B D b 2 5 m a W c v U G F j a 2 F n Z S 5 4 b W x Q S w E C L Q A U A A I A C A B R S 0 N Z D 8 r p q 6 Q A A A D p A A A A E w A A A A A A A A A A A A A A A A D w A A A A W 0 N v b n R l b n R f V H l w Z X N d L n h t b F B L A Q I t A B Q A A g A I A F F L Q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e o L b L 4 p K T 6 D I 8 C F 1 O A Q y A A A A A A I A A A A A A B B m A A A A A Q A A I A A A A N B H P 3 y L W 8 7 j r L s K / J C C 7 m D 9 W r 3 A A p 9 1 x L i p 3 Q 2 u h W k v A A A A A A 6 A A A A A A g A A I A A A A K a o F j A v 2 Y C K 7 5 I S H A T A + M x X m K P P d a B N A i K L A Y R N 6 6 W s U A A A A H / F v S X S g N q s Y k 6 I M s S m M a P n H K M 5 n g Q o O J h J i Y E 6 X z Z S P k J m 8 9 c x z J 6 W Q I 4 G Y P 3 c k 6 l Q 0 A 5 U R G 9 G 5 D U 3 j s 0 1 j v h h w j k Y + D Z y K R O u m W y M K y W W Q A A A A F z p e s a F x K / T 5 r 5 6 a p 1 A P D n c w a / Y S V w L V 9 0 u 3 o 5 h 6 2 z l G q + 8 q j N u R F v I 7 w w m k P T e Q k 7 D j U 9 N L B o j / n c 8 M 2 I + L I g = < / D a t a M a s h u p > 
</file>

<file path=customXml/itemProps1.xml><?xml version="1.0" encoding="utf-8"?>
<ds:datastoreItem xmlns:ds="http://schemas.openxmlformats.org/officeDocument/2006/customXml" ds:itemID="{14196A0B-430F-4986-9E0E-50644A0CD5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S12-01</vt:lpstr>
      <vt:lpstr>S53-01</vt:lpstr>
      <vt:lpstr>S53-05</vt:lpstr>
      <vt:lpstr>S53-06</vt:lpstr>
      <vt:lpstr>'S12-01'!Obszar_wydruku</vt:lpstr>
      <vt:lpstr>'S53-01'!Obszar_wydruku</vt:lpstr>
      <vt:lpstr>'S53-05'!Obszar_wydruku</vt:lpstr>
      <vt:lpstr>'S53-06'!Obszar_wydruku</vt:lpstr>
    </vt:vector>
  </TitlesOfParts>
  <Company>WZR 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Jastrzębski</dc:creator>
  <cp:lastModifiedBy>Tomasz Jastrzębski</cp:lastModifiedBy>
  <cp:lastPrinted>2026-02-26T12:56:53Z</cp:lastPrinted>
  <dcterms:created xsi:type="dcterms:W3CDTF">2024-03-27T11:50:07Z</dcterms:created>
  <dcterms:modified xsi:type="dcterms:W3CDTF">2026-06-24T10:56:49Z</dcterms:modified>
</cp:coreProperties>
</file>